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HIỀN\HĐND\CÁC KỲ HỌP\kỳ họp thứ 7\Tài liệu kỳ họp\TL ĐĂNG TRANG TTĐT\Tờ trình số 90 về KH Đầu tư công trung hạn các CTMTQG\"/>
    </mc:Choice>
  </mc:AlternateContent>
  <bookViews>
    <workbookView xWindow="0" yWindow="0" windowWidth="16320" windowHeight="5448"/>
  </bookViews>
  <sheets>
    <sheet name="DTNM 2021-2025" sheetId="1" r:id="rId1"/>
  </sheets>
  <definedNames>
    <definedName name="_xlnm.Print_Titles" localSheetId="0">'DTNM 2021-2025'!$5:$7</definedName>
  </definedNames>
  <calcPr calcId="162913"/>
</workbook>
</file>

<file path=xl/calcChain.xml><?xml version="1.0" encoding="utf-8"?>
<calcChain xmlns="http://schemas.openxmlformats.org/spreadsheetml/2006/main">
  <c r="L127" i="1" l="1"/>
  <c r="K127" i="1"/>
  <c r="J127" i="1"/>
  <c r="L105" i="1" l="1"/>
  <c r="J105" i="1"/>
  <c r="K105" i="1"/>
  <c r="E105" i="1"/>
  <c r="L100" i="1"/>
  <c r="K100" i="1"/>
  <c r="J100" i="1"/>
  <c r="H217" i="1" l="1"/>
  <c r="I217" i="1"/>
  <c r="L220" i="1" l="1"/>
  <c r="K220" i="1"/>
  <c r="J220" i="1"/>
  <c r="L218" i="1"/>
  <c r="K218" i="1"/>
  <c r="J218" i="1"/>
  <c r="L219" i="1"/>
  <c r="K219" i="1"/>
  <c r="J219" i="1"/>
  <c r="K213" i="1"/>
  <c r="K214" i="1"/>
  <c r="K215" i="1"/>
  <c r="K216" i="1"/>
  <c r="J213" i="1"/>
  <c r="J214" i="1"/>
  <c r="J215" i="1"/>
  <c r="J216" i="1"/>
  <c r="K212" i="1"/>
  <c r="J212" i="1"/>
  <c r="I213" i="1"/>
  <c r="L213" i="1" s="1"/>
  <c r="I214" i="1"/>
  <c r="L214" i="1" s="1"/>
  <c r="I215" i="1"/>
  <c r="L215" i="1" s="1"/>
  <c r="I216" i="1"/>
  <c r="L216" i="1" s="1"/>
  <c r="I212" i="1"/>
  <c r="L212" i="1" s="1"/>
  <c r="H211" i="1"/>
  <c r="G211" i="1"/>
  <c r="K206" i="1"/>
  <c r="K207" i="1"/>
  <c r="K208" i="1"/>
  <c r="K209" i="1"/>
  <c r="K210" i="1"/>
  <c r="J206" i="1"/>
  <c r="J207" i="1"/>
  <c r="J208" i="1"/>
  <c r="J209" i="1"/>
  <c r="J210" i="1"/>
  <c r="K205" i="1"/>
  <c r="J205" i="1"/>
  <c r="H204" i="1"/>
  <c r="G204" i="1"/>
  <c r="I206" i="1"/>
  <c r="L206" i="1" s="1"/>
  <c r="I207" i="1"/>
  <c r="L207" i="1" s="1"/>
  <c r="I208" i="1"/>
  <c r="L208" i="1" s="1"/>
  <c r="I209" i="1"/>
  <c r="L209" i="1" s="1"/>
  <c r="I210" i="1"/>
  <c r="L210" i="1" s="1"/>
  <c r="I205" i="1"/>
  <c r="L205" i="1" s="1"/>
  <c r="H194" i="1"/>
  <c r="G194" i="1"/>
  <c r="L203" i="1"/>
  <c r="K196" i="1"/>
  <c r="K197" i="1"/>
  <c r="K198" i="1"/>
  <c r="K199" i="1"/>
  <c r="K200" i="1"/>
  <c r="K201" i="1"/>
  <c r="K202" i="1"/>
  <c r="K203" i="1"/>
  <c r="K195" i="1"/>
  <c r="J196" i="1"/>
  <c r="J197" i="1"/>
  <c r="J198" i="1"/>
  <c r="J199" i="1"/>
  <c r="J200" i="1"/>
  <c r="J201" i="1"/>
  <c r="J202" i="1"/>
  <c r="J203" i="1"/>
  <c r="J195" i="1"/>
  <c r="I196" i="1"/>
  <c r="L196" i="1" s="1"/>
  <c r="I197" i="1"/>
  <c r="L197" i="1" s="1"/>
  <c r="I198" i="1"/>
  <c r="L198" i="1" s="1"/>
  <c r="I199" i="1"/>
  <c r="L199" i="1" s="1"/>
  <c r="I200" i="1"/>
  <c r="I201" i="1"/>
  <c r="L201" i="1" s="1"/>
  <c r="I202" i="1"/>
  <c r="L202" i="1" s="1"/>
  <c r="I203" i="1"/>
  <c r="I195" i="1"/>
  <c r="L195" i="1" s="1"/>
  <c r="G217" i="1"/>
  <c r="K193" i="1"/>
  <c r="J193" i="1"/>
  <c r="I193" i="1"/>
  <c r="L193" i="1" s="1"/>
  <c r="J204" i="1" l="1"/>
  <c r="K194" i="1"/>
  <c r="J194" i="1"/>
  <c r="I194" i="1"/>
  <c r="K204" i="1"/>
  <c r="J211" i="1"/>
  <c r="L217" i="1"/>
  <c r="L204" i="1"/>
  <c r="L200" i="1"/>
  <c r="L194" i="1" s="1"/>
  <c r="J217" i="1"/>
  <c r="K217" i="1"/>
  <c r="K211" i="1"/>
  <c r="I204" i="1"/>
  <c r="L211" i="1"/>
  <c r="I211" i="1"/>
  <c r="L19" i="1" l="1"/>
  <c r="L15" i="1"/>
  <c r="L16" i="1"/>
  <c r="L17" i="1"/>
  <c r="L18" i="1"/>
  <c r="L14" i="1"/>
  <c r="K12" i="1"/>
  <c r="K13" i="1"/>
  <c r="K14" i="1"/>
  <c r="K15" i="1"/>
  <c r="K16" i="1"/>
  <c r="K17" i="1"/>
  <c r="K18" i="1"/>
  <c r="K19" i="1"/>
  <c r="K11" i="1"/>
  <c r="J12" i="1"/>
  <c r="J11" i="1"/>
  <c r="Q144" i="1" l="1"/>
  <c r="P142" i="1"/>
  <c r="O142" i="1"/>
  <c r="P131" i="1"/>
  <c r="O131" i="1"/>
  <c r="L144" i="1"/>
  <c r="K144" i="1"/>
  <c r="J144" i="1"/>
  <c r="L143" i="1"/>
  <c r="K143" i="1"/>
  <c r="J143" i="1"/>
  <c r="H142" i="1"/>
  <c r="I142" i="1"/>
  <c r="G142" i="1"/>
  <c r="L133" i="1"/>
  <c r="L134" i="1"/>
  <c r="L135" i="1"/>
  <c r="L136" i="1"/>
  <c r="L137" i="1"/>
  <c r="L138" i="1"/>
  <c r="L139" i="1"/>
  <c r="L140" i="1"/>
  <c r="L141" i="1"/>
  <c r="K133" i="1"/>
  <c r="K134" i="1"/>
  <c r="K135" i="1"/>
  <c r="K136" i="1"/>
  <c r="K137" i="1"/>
  <c r="K138" i="1"/>
  <c r="K139" i="1"/>
  <c r="K140" i="1"/>
  <c r="K141" i="1"/>
  <c r="J133" i="1"/>
  <c r="J134" i="1"/>
  <c r="J135" i="1"/>
  <c r="J136" i="1"/>
  <c r="J137" i="1"/>
  <c r="J138" i="1"/>
  <c r="J139" i="1"/>
  <c r="J140" i="1"/>
  <c r="J141" i="1"/>
  <c r="L132" i="1"/>
  <c r="K132" i="1"/>
  <c r="J132" i="1"/>
  <c r="H131" i="1"/>
  <c r="I131" i="1"/>
  <c r="G131" i="1"/>
  <c r="J142" i="1" l="1"/>
  <c r="K142" i="1"/>
  <c r="L142" i="1"/>
  <c r="Q142" i="1"/>
  <c r="Q131" i="1"/>
  <c r="L131" i="1"/>
  <c r="K131" i="1"/>
  <c r="J131" i="1"/>
  <c r="L119" i="1" l="1"/>
  <c r="K119" i="1"/>
  <c r="J119" i="1"/>
  <c r="P107" i="1"/>
  <c r="L118" i="1"/>
  <c r="L120" i="1"/>
  <c r="L121" i="1"/>
  <c r="L122" i="1"/>
  <c r="J120" i="1"/>
  <c r="J121" i="1"/>
  <c r="J122" i="1"/>
  <c r="K120" i="1"/>
  <c r="K121" i="1"/>
  <c r="K122" i="1"/>
  <c r="J118" i="1"/>
  <c r="K118" i="1"/>
  <c r="J117" i="1"/>
  <c r="K117" i="1"/>
  <c r="L116" i="1"/>
  <c r="L117" i="1"/>
  <c r="J116" i="1"/>
  <c r="K116" i="1"/>
  <c r="A133" i="1" l="1"/>
  <c r="A134" i="1" s="1"/>
  <c r="A135" i="1" s="1"/>
  <c r="A136" i="1" s="1"/>
  <c r="A137" i="1" s="1"/>
  <c r="A138" i="1" s="1"/>
  <c r="A139" i="1" s="1"/>
  <c r="A140" i="1" s="1"/>
  <c r="A141" i="1" s="1"/>
  <c r="P146" i="1"/>
  <c r="M142" i="1"/>
  <c r="P123" i="1"/>
  <c r="Q123" i="1"/>
  <c r="O123" i="1"/>
  <c r="O107" i="1"/>
  <c r="Q107" i="1" s="1"/>
  <c r="P24" i="1"/>
  <c r="O24" i="1"/>
  <c r="H69" i="1"/>
  <c r="I69" i="1"/>
  <c r="L28" i="1"/>
  <c r="K28" i="1"/>
  <c r="J28" i="1"/>
  <c r="L27" i="1"/>
  <c r="K27" i="1"/>
  <c r="J27" i="1"/>
  <c r="L26" i="1"/>
  <c r="K26" i="1"/>
  <c r="J26" i="1"/>
  <c r="A26" i="1"/>
  <c r="A27" i="1" s="1"/>
  <c r="A28" i="1" s="1"/>
  <c r="L25" i="1"/>
  <c r="K25" i="1"/>
  <c r="J25" i="1"/>
  <c r="I24" i="1"/>
  <c r="H24" i="1"/>
  <c r="G24" i="1"/>
  <c r="L24" i="1" l="1"/>
  <c r="K24" i="1"/>
  <c r="J24" i="1"/>
  <c r="H123" i="1"/>
  <c r="K129" i="1"/>
  <c r="E129" i="1"/>
  <c r="L126" i="1"/>
  <c r="L125" i="1"/>
  <c r="L128" i="1"/>
  <c r="L129" i="1"/>
  <c r="L130" i="1"/>
  <c r="K125" i="1"/>
  <c r="K126" i="1"/>
  <c r="K130" i="1"/>
  <c r="J125" i="1"/>
  <c r="J126" i="1"/>
  <c r="J128" i="1"/>
  <c r="J129" i="1"/>
  <c r="J130" i="1"/>
  <c r="L124" i="1"/>
  <c r="K124" i="1"/>
  <c r="J124" i="1"/>
  <c r="I123" i="1"/>
  <c r="G123" i="1"/>
  <c r="A125" i="1"/>
  <c r="A126" i="1" s="1"/>
  <c r="A127" i="1" s="1"/>
  <c r="A128" i="1" s="1"/>
  <c r="A129" i="1" l="1"/>
  <c r="A130" i="1" s="1"/>
  <c r="J123" i="1"/>
  <c r="K128" i="1"/>
  <c r="K123" i="1" s="1"/>
  <c r="L123" i="1"/>
  <c r="L78" i="1" l="1"/>
  <c r="L79" i="1"/>
  <c r="L80" i="1"/>
  <c r="L81" i="1"/>
  <c r="L82" i="1"/>
  <c r="L83" i="1"/>
  <c r="L84" i="1"/>
  <c r="L85" i="1"/>
  <c r="L86" i="1"/>
  <c r="L77" i="1"/>
  <c r="K86" i="1"/>
  <c r="J86" i="1"/>
  <c r="E112" i="1" l="1"/>
  <c r="E113" i="1" s="1"/>
  <c r="E114" i="1" s="1"/>
  <c r="H107" i="1"/>
  <c r="E107" i="1" s="1"/>
  <c r="I107" i="1"/>
  <c r="A109" i="1"/>
  <c r="A110" i="1" s="1"/>
  <c r="A111" i="1" s="1"/>
  <c r="A112" i="1" s="1"/>
  <c r="A113" i="1" s="1"/>
  <c r="A114" i="1" s="1"/>
  <c r="A115" i="1" s="1"/>
  <c r="A116" i="1" s="1"/>
  <c r="A117" i="1" s="1"/>
  <c r="A118" i="1" s="1"/>
  <c r="A119" i="1" s="1"/>
  <c r="A120" i="1" s="1"/>
  <c r="A121" i="1" s="1"/>
  <c r="A122" i="1" s="1"/>
  <c r="L109" i="1"/>
  <c r="L110" i="1"/>
  <c r="L111" i="1"/>
  <c r="L112" i="1"/>
  <c r="L113" i="1"/>
  <c r="L114" i="1"/>
  <c r="L115" i="1"/>
  <c r="K109" i="1"/>
  <c r="K110" i="1"/>
  <c r="K111" i="1"/>
  <c r="K112" i="1"/>
  <c r="K113" i="1"/>
  <c r="K114" i="1"/>
  <c r="K115" i="1"/>
  <c r="J109" i="1"/>
  <c r="J110" i="1"/>
  <c r="J111" i="1"/>
  <c r="J112" i="1"/>
  <c r="J113" i="1"/>
  <c r="J114" i="1"/>
  <c r="J115" i="1"/>
  <c r="L108" i="1"/>
  <c r="K108" i="1"/>
  <c r="J108" i="1"/>
  <c r="J107" i="1" l="1"/>
  <c r="K107" i="1"/>
  <c r="L107" i="1"/>
  <c r="P87" i="1" l="1"/>
  <c r="O87" i="1"/>
  <c r="G87" i="1"/>
  <c r="L97" i="1"/>
  <c r="L98" i="1"/>
  <c r="L99" i="1"/>
  <c r="L101" i="1"/>
  <c r="L102" i="1"/>
  <c r="L103" i="1"/>
  <c r="L104" i="1"/>
  <c r="L106" i="1"/>
  <c r="L96" i="1"/>
  <c r="H87" i="1"/>
  <c r="F87" i="1" s="1"/>
  <c r="H189" i="1" l="1"/>
  <c r="G189" i="1"/>
  <c r="L169" i="1" l="1"/>
  <c r="K169" i="1"/>
  <c r="J169" i="1"/>
  <c r="P161" i="1"/>
  <c r="O161" i="1"/>
  <c r="I161" i="1"/>
  <c r="G161" i="1"/>
  <c r="L163" i="1"/>
  <c r="L164" i="1"/>
  <c r="L165" i="1"/>
  <c r="L166" i="1"/>
  <c r="L167" i="1"/>
  <c r="L168" i="1"/>
  <c r="L170" i="1"/>
  <c r="L171" i="1"/>
  <c r="K163" i="1"/>
  <c r="K164" i="1"/>
  <c r="K165" i="1"/>
  <c r="K167" i="1"/>
  <c r="K168" i="1"/>
  <c r="K170" i="1"/>
  <c r="K171" i="1"/>
  <c r="J163" i="1"/>
  <c r="J164" i="1"/>
  <c r="J165" i="1"/>
  <c r="J166" i="1"/>
  <c r="J167" i="1"/>
  <c r="L162" i="1"/>
  <c r="K162" i="1"/>
  <c r="J162" i="1"/>
  <c r="H166" i="1"/>
  <c r="H161" i="1" s="1"/>
  <c r="K166" i="1" l="1"/>
  <c r="K161" i="1" s="1"/>
  <c r="Q161" i="1"/>
  <c r="L161" i="1"/>
  <c r="A163" i="1" l="1"/>
  <c r="A164" i="1" s="1"/>
  <c r="A165" i="1" s="1"/>
  <c r="A166" i="1" s="1"/>
  <c r="A167" i="1" s="1"/>
  <c r="A168" i="1" s="1"/>
  <c r="A169" i="1" s="1"/>
  <c r="A170" i="1" s="1"/>
  <c r="A171" i="1" s="1"/>
  <c r="K160" i="1"/>
  <c r="L159" i="1"/>
  <c r="L160" i="1"/>
  <c r="K159" i="1"/>
  <c r="L157" i="1"/>
  <c r="L158" i="1"/>
  <c r="K157" i="1"/>
  <c r="K158" i="1"/>
  <c r="J157" i="1"/>
  <c r="J158" i="1"/>
  <c r="L149" i="1"/>
  <c r="O146" i="1"/>
  <c r="L148" i="1"/>
  <c r="L150" i="1"/>
  <c r="L151" i="1"/>
  <c r="L152" i="1"/>
  <c r="L153" i="1"/>
  <c r="L154" i="1"/>
  <c r="L155" i="1"/>
  <c r="L156" i="1"/>
  <c r="K148" i="1"/>
  <c r="K149" i="1"/>
  <c r="K150" i="1"/>
  <c r="K151" i="1"/>
  <c r="K152" i="1"/>
  <c r="K153" i="1"/>
  <c r="K154" i="1"/>
  <c r="K155" i="1"/>
  <c r="K156" i="1"/>
  <c r="J148" i="1"/>
  <c r="J149" i="1"/>
  <c r="J150" i="1"/>
  <c r="J151" i="1"/>
  <c r="J152" i="1"/>
  <c r="J153" i="1"/>
  <c r="J154" i="1"/>
  <c r="J155" i="1"/>
  <c r="J156" i="1"/>
  <c r="J159" i="1"/>
  <c r="J160" i="1"/>
  <c r="L147" i="1"/>
  <c r="K147" i="1"/>
  <c r="J147" i="1"/>
  <c r="E148" i="1"/>
  <c r="E149" i="1" s="1"/>
  <c r="E150" i="1" s="1"/>
  <c r="E151" i="1" s="1"/>
  <c r="E152" i="1" s="1"/>
  <c r="E153" i="1" s="1"/>
  <c r="E154" i="1" s="1"/>
  <c r="E155" i="1" s="1"/>
  <c r="E156" i="1" s="1"/>
  <c r="H146" i="1"/>
  <c r="I146" i="1"/>
  <c r="A148" i="1"/>
  <c r="A149" i="1" s="1"/>
  <c r="A150" i="1" s="1"/>
  <c r="A151" i="1" s="1"/>
  <c r="A152" i="1" s="1"/>
  <c r="A153" i="1" s="1"/>
  <c r="A154" i="1" s="1"/>
  <c r="L146" i="1" l="1"/>
  <c r="Q146" i="1"/>
  <c r="K146" i="1"/>
  <c r="A155" i="1"/>
  <c r="A156" i="1" s="1"/>
  <c r="A157" i="1" s="1"/>
  <c r="A158" i="1" s="1"/>
  <c r="A159" i="1" s="1"/>
  <c r="P217" i="1" l="1"/>
  <c r="O217" i="1"/>
  <c r="O211" i="1" s="1"/>
  <c r="O204" i="1" s="1"/>
  <c r="A213" i="1"/>
  <c r="A214" i="1" s="1"/>
  <c r="A215" i="1" s="1"/>
  <c r="A216" i="1" s="1"/>
  <c r="A206" i="1"/>
  <c r="A207" i="1" s="1"/>
  <c r="A208" i="1" s="1"/>
  <c r="A209" i="1" s="1"/>
  <c r="A210" i="1" s="1"/>
  <c r="Q217" i="1" l="1"/>
  <c r="P211" i="1"/>
  <c r="Q211" i="1" s="1"/>
  <c r="P194" i="1"/>
  <c r="O194" i="1"/>
  <c r="O189" i="1" s="1"/>
  <c r="A196" i="1"/>
  <c r="A197" i="1" s="1"/>
  <c r="A198" i="1" s="1"/>
  <c r="A199" i="1" s="1"/>
  <c r="A200" i="1" s="1"/>
  <c r="A201" i="1" s="1"/>
  <c r="A202" i="1" s="1"/>
  <c r="A203" i="1" s="1"/>
  <c r="I192" i="1"/>
  <c r="L192" i="1" s="1"/>
  <c r="I190" i="1"/>
  <c r="I191" i="1"/>
  <c r="L191" i="1" s="1"/>
  <c r="K191" i="1"/>
  <c r="K192" i="1"/>
  <c r="J191" i="1"/>
  <c r="J192" i="1"/>
  <c r="K190" i="1"/>
  <c r="J190" i="1"/>
  <c r="A191" i="1"/>
  <c r="A192" i="1" s="1"/>
  <c r="A193" i="1" s="1"/>
  <c r="E182" i="1"/>
  <c r="E183" i="1" s="1"/>
  <c r="E184" i="1" s="1"/>
  <c r="E185" i="1" s="1"/>
  <c r="E186" i="1" s="1"/>
  <c r="E187" i="1" s="1"/>
  <c r="E188" i="1" s="1"/>
  <c r="E190" i="1" s="1"/>
  <c r="E191" i="1" s="1"/>
  <c r="E192" i="1" s="1"/>
  <c r="E193" i="1" s="1"/>
  <c r="E195" i="1" s="1"/>
  <c r="E196" i="1" s="1"/>
  <c r="E197" i="1" s="1"/>
  <c r="E198" i="1" s="1"/>
  <c r="E199" i="1" s="1"/>
  <c r="E200" i="1" s="1"/>
  <c r="E201" i="1" s="1"/>
  <c r="E202" i="1" s="1"/>
  <c r="E203" i="1" s="1"/>
  <c r="E205" i="1" s="1"/>
  <c r="E206" i="1" s="1"/>
  <c r="E207" i="1" s="1"/>
  <c r="E208" i="1" s="1"/>
  <c r="E209" i="1" s="1"/>
  <c r="E210" i="1" s="1"/>
  <c r="E212" i="1" s="1"/>
  <c r="E213" i="1" s="1"/>
  <c r="E214" i="1" s="1"/>
  <c r="E215" i="1" s="1"/>
  <c r="E216" i="1" s="1"/>
  <c r="O180" i="1"/>
  <c r="L182" i="1"/>
  <c r="L183" i="1"/>
  <c r="L184" i="1"/>
  <c r="L185" i="1"/>
  <c r="L186" i="1"/>
  <c r="L187" i="1"/>
  <c r="L188" i="1"/>
  <c r="K182" i="1"/>
  <c r="K183" i="1"/>
  <c r="K184" i="1"/>
  <c r="K185" i="1"/>
  <c r="K186" i="1"/>
  <c r="K187" i="1"/>
  <c r="K188" i="1"/>
  <c r="J182" i="1"/>
  <c r="J183" i="1"/>
  <c r="J184" i="1"/>
  <c r="J185" i="1"/>
  <c r="J186" i="1"/>
  <c r="J187" i="1"/>
  <c r="J188" i="1"/>
  <c r="P180" i="1"/>
  <c r="H180" i="1"/>
  <c r="I180" i="1"/>
  <c r="G180" i="1"/>
  <c r="L181" i="1"/>
  <c r="K181" i="1"/>
  <c r="J181" i="1"/>
  <c r="A182" i="1"/>
  <c r="A183" i="1" s="1"/>
  <c r="A184" i="1" s="1"/>
  <c r="A185" i="1" s="1"/>
  <c r="A186" i="1" s="1"/>
  <c r="A187" i="1" s="1"/>
  <c r="A188" i="1" s="1"/>
  <c r="J189" i="1" l="1"/>
  <c r="K189" i="1"/>
  <c r="L190" i="1"/>
  <c r="L189" i="1" s="1"/>
  <c r="I189" i="1"/>
  <c r="L180" i="1"/>
  <c r="J180" i="1"/>
  <c r="K180" i="1"/>
  <c r="P204" i="1"/>
  <c r="Q204" i="1" s="1"/>
  <c r="Q194" i="1"/>
  <c r="P189" i="1"/>
  <c r="Q189" i="1" s="1"/>
  <c r="Q180" i="1"/>
  <c r="K96" i="1" l="1"/>
  <c r="K97" i="1"/>
  <c r="K98" i="1"/>
  <c r="K99" i="1"/>
  <c r="K101" i="1"/>
  <c r="K102" i="1"/>
  <c r="K103" i="1"/>
  <c r="K104" i="1"/>
  <c r="K106" i="1"/>
  <c r="J96" i="1"/>
  <c r="J97" i="1"/>
  <c r="J98" i="1"/>
  <c r="J99" i="1"/>
  <c r="J101" i="1"/>
  <c r="J102" i="1"/>
  <c r="J103" i="1"/>
  <c r="J104" i="1"/>
  <c r="J106" i="1"/>
  <c r="I87" i="1"/>
  <c r="L87" i="1"/>
  <c r="K92" i="1"/>
  <c r="K93" i="1"/>
  <c r="K94" i="1"/>
  <c r="K95" i="1"/>
  <c r="J92" i="1"/>
  <c r="J93" i="1"/>
  <c r="J94" i="1"/>
  <c r="J95" i="1"/>
  <c r="A89" i="1"/>
  <c r="A90" i="1" s="1"/>
  <c r="A91" i="1" s="1"/>
  <c r="A92" i="1" s="1"/>
  <c r="A93" i="1" s="1"/>
  <c r="A94" i="1" s="1"/>
  <c r="A95" i="1" s="1"/>
  <c r="A96" i="1" s="1"/>
  <c r="A97" i="1" s="1"/>
  <c r="A98" i="1" s="1"/>
  <c r="A99" i="1" s="1"/>
  <c r="K89" i="1"/>
  <c r="K90" i="1"/>
  <c r="K91" i="1"/>
  <c r="J89" i="1"/>
  <c r="J90" i="1"/>
  <c r="J91" i="1"/>
  <c r="K88" i="1"/>
  <c r="J88" i="1"/>
  <c r="A174" i="1"/>
  <c r="A175" i="1" s="1"/>
  <c r="A176" i="1" s="1"/>
  <c r="A177" i="1" s="1"/>
  <c r="A178" i="1" s="1"/>
  <c r="A179" i="1" s="1"/>
  <c r="I172" i="1"/>
  <c r="I145" i="1" s="1"/>
  <c r="G172" i="1"/>
  <c r="A100" i="1" l="1"/>
  <c r="A101" i="1" s="1"/>
  <c r="A102" i="1" s="1"/>
  <c r="A103" i="1" s="1"/>
  <c r="A104" i="1" s="1"/>
  <c r="A105" i="1" s="1"/>
  <c r="A106" i="1" s="1"/>
  <c r="K87" i="1"/>
  <c r="J87" i="1"/>
  <c r="Q87" i="1"/>
  <c r="P172" i="1" l="1"/>
  <c r="P145" i="1" s="1"/>
  <c r="O172" i="1"/>
  <c r="O145" i="1" s="1"/>
  <c r="J178" i="1"/>
  <c r="J179" i="1"/>
  <c r="J177" i="1"/>
  <c r="L178" i="1"/>
  <c r="L179" i="1"/>
  <c r="L177" i="1"/>
  <c r="K178" i="1"/>
  <c r="K179" i="1"/>
  <c r="K177" i="1"/>
  <c r="K175" i="1"/>
  <c r="Q145" i="1" l="1"/>
  <c r="Q172" i="1"/>
  <c r="L172" i="1"/>
  <c r="L145" i="1" s="1"/>
  <c r="J172" i="1"/>
  <c r="K174" i="1" l="1"/>
  <c r="K172" i="1" s="1"/>
  <c r="K145" i="1" s="1"/>
  <c r="H174" i="1"/>
  <c r="H172" i="1" l="1"/>
  <c r="H67" i="1"/>
  <c r="H145" i="1" l="1"/>
  <c r="G69" i="1"/>
  <c r="P69" i="1"/>
  <c r="O69" i="1"/>
  <c r="P63" i="1"/>
  <c r="O63" i="1"/>
  <c r="J85" i="1"/>
  <c r="K85" i="1"/>
  <c r="J83" i="1"/>
  <c r="K83" i="1"/>
  <c r="Q69" i="1" l="1"/>
  <c r="Q63" i="1"/>
  <c r="K71" i="1"/>
  <c r="K72" i="1"/>
  <c r="K73" i="1"/>
  <c r="K74" i="1"/>
  <c r="K75" i="1"/>
  <c r="K76" i="1"/>
  <c r="K77" i="1"/>
  <c r="K78" i="1"/>
  <c r="K79" i="1"/>
  <c r="K80" i="1"/>
  <c r="K81" i="1"/>
  <c r="K82" i="1"/>
  <c r="K84" i="1"/>
  <c r="J71" i="1"/>
  <c r="J72" i="1"/>
  <c r="J73" i="1"/>
  <c r="J74" i="1"/>
  <c r="J75" i="1"/>
  <c r="J76" i="1"/>
  <c r="J77" i="1"/>
  <c r="J78" i="1"/>
  <c r="J79" i="1"/>
  <c r="J84" i="1"/>
  <c r="L70" i="1"/>
  <c r="L69" i="1" s="1"/>
  <c r="K70" i="1"/>
  <c r="J70" i="1"/>
  <c r="K69" i="1" l="1"/>
  <c r="A71" i="1"/>
  <c r="A72" i="1" s="1"/>
  <c r="A73" i="1" s="1"/>
  <c r="A74" i="1" s="1"/>
  <c r="A75" i="1" s="1"/>
  <c r="A76" i="1" s="1"/>
  <c r="A77" i="1" s="1"/>
  <c r="A78" i="1" s="1"/>
  <c r="A79" i="1" s="1"/>
  <c r="A80" i="1" s="1"/>
  <c r="A81" i="1" s="1"/>
  <c r="A82" i="1" s="1"/>
  <c r="A83" i="1" s="1"/>
  <c r="A84" i="1" s="1"/>
  <c r="A85" i="1" s="1"/>
  <c r="A86" i="1" s="1"/>
  <c r="L21" i="1" l="1"/>
  <c r="H63" i="1" l="1"/>
  <c r="I63" i="1"/>
  <c r="L65" i="1"/>
  <c r="L66" i="1"/>
  <c r="L67" i="1"/>
  <c r="L68" i="1"/>
  <c r="K65" i="1"/>
  <c r="K66" i="1"/>
  <c r="K67" i="1"/>
  <c r="K68" i="1"/>
  <c r="J65" i="1"/>
  <c r="J66" i="1"/>
  <c r="L64" i="1"/>
  <c r="K64" i="1"/>
  <c r="J64" i="1"/>
  <c r="A65" i="1"/>
  <c r="A66" i="1" s="1"/>
  <c r="A67" i="1" s="1"/>
  <c r="A68" i="1" s="1"/>
  <c r="P46" i="1"/>
  <c r="O46" i="1"/>
  <c r="K63" i="1" l="1"/>
  <c r="L63" i="1"/>
  <c r="Q46" i="1"/>
  <c r="J56" i="1"/>
  <c r="J57" i="1"/>
  <c r="J58" i="1"/>
  <c r="J59" i="1"/>
  <c r="J60" i="1"/>
  <c r="J61" i="1"/>
  <c r="J62" i="1"/>
  <c r="L56" i="1"/>
  <c r="L57" i="1"/>
  <c r="L58" i="1"/>
  <c r="L59" i="1"/>
  <c r="L60" i="1"/>
  <c r="L61" i="1"/>
  <c r="L62" i="1"/>
  <c r="L55" i="1"/>
  <c r="L39" i="1"/>
  <c r="L40" i="1"/>
  <c r="L41" i="1"/>
  <c r="L42" i="1"/>
  <c r="L43" i="1"/>
  <c r="L44" i="1"/>
  <c r="L45" i="1"/>
  <c r="L38" i="1"/>
  <c r="K55" i="1"/>
  <c r="K56" i="1"/>
  <c r="K57" i="1"/>
  <c r="K58" i="1"/>
  <c r="K59" i="1"/>
  <c r="K60" i="1"/>
  <c r="K61" i="1"/>
  <c r="K62" i="1"/>
  <c r="J55" i="1"/>
  <c r="J52" i="1"/>
  <c r="J51" i="1"/>
  <c r="J50" i="1"/>
  <c r="A48" i="1"/>
  <c r="A49" i="1" s="1"/>
  <c r="A50" i="1" s="1"/>
  <c r="A51" i="1" s="1"/>
  <c r="A52" i="1" s="1"/>
  <c r="A53" i="1" s="1"/>
  <c r="A54" i="1" s="1"/>
  <c r="A55" i="1" s="1"/>
  <c r="A56" i="1" s="1"/>
  <c r="A57" i="1" s="1"/>
  <c r="A58" i="1" s="1"/>
  <c r="A59" i="1" s="1"/>
  <c r="A60" i="1" s="1"/>
  <c r="A61" i="1" s="1"/>
  <c r="A62" i="1" s="1"/>
  <c r="J53" i="1"/>
  <c r="J54" i="1"/>
  <c r="K50" i="1"/>
  <c r="K51" i="1"/>
  <c r="K52" i="1"/>
  <c r="K53" i="1"/>
  <c r="K54" i="1"/>
  <c r="H46" i="1"/>
  <c r="I46" i="1"/>
  <c r="J48" i="1"/>
  <c r="J49" i="1"/>
  <c r="J47" i="1"/>
  <c r="K48" i="1"/>
  <c r="K49" i="1"/>
  <c r="K47" i="1"/>
  <c r="L46" i="1" l="1"/>
  <c r="J46" i="1"/>
  <c r="K46" i="1"/>
  <c r="P29" i="1" l="1"/>
  <c r="P22" i="1" s="1"/>
  <c r="O29" i="1"/>
  <c r="O22" i="1" s="1"/>
  <c r="Q24" i="1" l="1"/>
  <c r="Q29" i="1"/>
  <c r="P10" i="1"/>
  <c r="O10" i="1"/>
  <c r="O9" i="1" s="1"/>
  <c r="O8" i="1" l="1"/>
  <c r="Q22" i="1"/>
  <c r="P9" i="1"/>
  <c r="P8" i="1" s="1"/>
  <c r="J29" i="1"/>
  <c r="K29" i="1"/>
  <c r="K22" i="1" s="1"/>
  <c r="L29" i="1"/>
  <c r="L22" i="1" s="1"/>
  <c r="H29" i="1"/>
  <c r="H22" i="1" s="1"/>
  <c r="I29" i="1"/>
  <c r="I22" i="1" s="1"/>
  <c r="G29" i="1"/>
  <c r="A31" i="1"/>
  <c r="A32" i="1" s="1"/>
  <c r="A33" i="1" s="1"/>
  <c r="A34" i="1" s="1"/>
  <c r="A35" i="1" s="1"/>
  <c r="A36" i="1" s="1"/>
  <c r="A37" i="1" s="1"/>
  <c r="A38" i="1" s="1"/>
  <c r="A39" i="1" s="1"/>
  <c r="A40" i="1" s="1"/>
  <c r="A41" i="1" s="1"/>
  <c r="A42" i="1" s="1"/>
  <c r="A43" i="1" s="1"/>
  <c r="A44" i="1" s="1"/>
  <c r="A45" i="1" s="1"/>
  <c r="Q9" i="1" l="1"/>
  <c r="Q8" i="1"/>
  <c r="H20" i="1"/>
  <c r="I20" i="1"/>
  <c r="J20" i="1"/>
  <c r="K20" i="1"/>
  <c r="L20" i="1"/>
  <c r="G20" i="1"/>
  <c r="H10" i="1"/>
  <c r="I10" i="1"/>
  <c r="K10" i="1"/>
  <c r="L10" i="1"/>
  <c r="G18" i="1"/>
  <c r="J18" i="1" s="1"/>
  <c r="G19" i="1"/>
  <c r="J19" i="1" s="1"/>
  <c r="G15" i="1"/>
  <c r="J15" i="1" s="1"/>
  <c r="G16" i="1"/>
  <c r="J16" i="1" s="1"/>
  <c r="G17" i="1"/>
  <c r="J17" i="1" s="1"/>
  <c r="G14" i="1"/>
  <c r="J14" i="1" s="1"/>
  <c r="L9" i="1" l="1"/>
  <c r="K9" i="1"/>
  <c r="I9" i="1"/>
  <c r="A12" i="1" l="1"/>
  <c r="A13" i="1" s="1"/>
  <c r="A14" i="1" s="1"/>
  <c r="A15" i="1" s="1"/>
  <c r="A16" i="1" s="1"/>
  <c r="A17" i="1" s="1"/>
  <c r="A18" i="1" s="1"/>
  <c r="A19" i="1" s="1"/>
  <c r="G13" i="1" l="1"/>
  <c r="L8" i="1"/>
  <c r="I8" i="1"/>
  <c r="K8" i="1"/>
  <c r="J80" i="1"/>
  <c r="J81" i="1"/>
  <c r="J82" i="1"/>
  <c r="G10" i="1" l="1"/>
  <c r="J13" i="1"/>
  <c r="J10" i="1" s="1"/>
  <c r="J69" i="1"/>
  <c r="J146" i="1"/>
  <c r="G146" i="1"/>
  <c r="G145" i="1" s="1"/>
  <c r="H9" i="1" l="1"/>
  <c r="G46" i="1"/>
  <c r="H8" i="1" l="1"/>
  <c r="J68" i="1"/>
  <c r="J67" i="1"/>
  <c r="G63" i="1"/>
  <c r="J63" i="1" l="1"/>
  <c r="J22" i="1" l="1"/>
  <c r="J9" i="1" s="1"/>
  <c r="J171" i="1" l="1"/>
  <c r="J170" i="1"/>
  <c r="J168" i="1"/>
  <c r="J161" i="1" l="1"/>
  <c r="G107" i="1"/>
  <c r="G22" i="1" s="1"/>
  <c r="J145" i="1" l="1"/>
  <c r="J8" i="1" s="1"/>
  <c r="G9" i="1"/>
  <c r="G8" i="1" s="1"/>
</calcChain>
</file>

<file path=xl/sharedStrings.xml><?xml version="1.0" encoding="utf-8"?>
<sst xmlns="http://schemas.openxmlformats.org/spreadsheetml/2006/main" count="1406" uniqueCount="332">
  <si>
    <t>TT</t>
  </si>
  <si>
    <t>Danh mục dự án/công trình</t>
  </si>
  <si>
    <t>Địa điểm xây dựng</t>
  </si>
  <si>
    <t>Ghi chú</t>
  </si>
  <si>
    <t>Tiểu dự án 1</t>
  </si>
  <si>
    <t>III</t>
  </si>
  <si>
    <t>Chủ đầu tư</t>
  </si>
  <si>
    <t>Thời gian
KC-HT</t>
  </si>
  <si>
    <t>Xã Pô Kô</t>
  </si>
  <si>
    <t>Ban quản lý dự án đầu tư xây dựng</t>
  </si>
  <si>
    <t>Xã Đăk Trăm</t>
  </si>
  <si>
    <t>UBND xã Pô Kô</t>
  </si>
  <si>
    <t>(*)</t>
  </si>
  <si>
    <t>Phòng Dân tộc</t>
  </si>
  <si>
    <t xml:space="preserve">Xã Pô Kô </t>
  </si>
  <si>
    <t>Xã Văn Lem</t>
  </si>
  <si>
    <t>UBND xã Văn Lem</t>
  </si>
  <si>
    <t>Cấp nước sinh hoạt tập trung tại thôn Đăk Pung, xã Đăk Rơ Nga</t>
  </si>
  <si>
    <t>UBND xã Đăk Trăm</t>
  </si>
  <si>
    <t>UBND xã Ngọc Tụ</t>
  </si>
  <si>
    <t>Xã Ngọc Tụ</t>
  </si>
  <si>
    <t>UBND xã Đăk Rơ Nga</t>
  </si>
  <si>
    <t>UBND xã Kon Đào</t>
  </si>
  <si>
    <t>Xã Kon Đào</t>
  </si>
  <si>
    <t>Xã Đăk Rơ Nga</t>
  </si>
  <si>
    <t xml:space="preserve">Quy mô đầu tư
</t>
  </si>
  <si>
    <t>Tổng mức đầu tư</t>
  </si>
  <si>
    <t>Trong đó:</t>
  </si>
  <si>
    <t>Cống thoát nước và đường hai đầu cống</t>
  </si>
  <si>
    <t>2023-2023</t>
  </si>
  <si>
    <t>Kiên cố kênh nội đồng</t>
  </si>
  <si>
    <t>I</t>
  </si>
  <si>
    <t>II</t>
  </si>
  <si>
    <t>Dự án 5: Phát triển giáo dục đào tạo nâng cao chất lượng nguồn nhân lực</t>
  </si>
  <si>
    <t>Dự án 4: Đầu tư cơ sở hạ tầng thiết yếu, phục vụ sản xuất, đời sống trong vùng đồng bào dân tộc thiểu số và miền núi và các đơn vị sự nghiệp công của lĩnh vực dân tộc</t>
  </si>
  <si>
    <t>Dự án 1: Giải quyết tình trạng thiếu đất ở, nhà ở, đất sản xuất, nước sinh hoạt</t>
  </si>
  <si>
    <t>Dự án 6: Bảo tồn, phát huy giá trị văn hóa truyền thống tốt đẹp của các dân tộc thiểu số gắn với phát triển du lịch</t>
  </si>
  <si>
    <t>X</t>
  </si>
  <si>
    <t>Tổng dự án</t>
  </si>
  <si>
    <t>Đặc thù</t>
  </si>
  <si>
    <t>A</t>
  </si>
  <si>
    <t xml:space="preserve">CHƯƠNG TRÌNH MỤC TIÊU QUỐC GIA PHÁT TRIỂN KINH TẾ - XÃ HỘI VÙNG ĐỒNG BÀO DÂN TỘC THIỂU SỐ VÀ MIỀN NÚI </t>
  </si>
  <si>
    <t>2023-2024</t>
  </si>
  <si>
    <t>Đường ngõ xóm thôn Kon Đào (đoạn nhà A Chung đến nhà A Nheo)</t>
  </si>
  <si>
    <t>Dự án 10: Truyền thông, tuyên truyền, vận động trong vùng đồng bào dân tộc thiểu số và miền núi. Kiểm tra, giám sát đánh giá việc tổ chức thực hiện Chương trình</t>
  </si>
  <si>
    <t>IV</t>
  </si>
  <si>
    <t>V</t>
  </si>
  <si>
    <t>B</t>
  </si>
  <si>
    <t>CHƯƠNG TRÌNH MỤC TIÊU QUỐC GIA XÂY DỰNG NÔNG THÔN MỚI</t>
  </si>
  <si>
    <t>Xã Diên Bình</t>
  </si>
  <si>
    <t>UBND xã Diên Bình</t>
  </si>
  <si>
    <t>Cung cấp nước cho 161 hộ dân</t>
  </si>
  <si>
    <t>Xã Tân Cảnh</t>
  </si>
  <si>
    <t>UBND xã Tân Cảnh</t>
  </si>
  <si>
    <t>TỔNG CỘNG</t>
  </si>
  <si>
    <t xml:space="preserve">Hỗ trợ nhà ở, đất ở </t>
  </si>
  <si>
    <t>Hỗ trợ nhà ở, đất ở 04 hộ</t>
  </si>
  <si>
    <t>Hỗ trợ nhà ở, đất ở 03 hộ</t>
  </si>
  <si>
    <t>Đường đi cánh đồng Đăk Na thôn Kon Tu Dốp 2</t>
  </si>
  <si>
    <t>2024-2025</t>
  </si>
  <si>
    <t xml:space="preserve">Đường BTXM và hệ thống thoát nước </t>
  </si>
  <si>
    <t>Kiên cố hóa kênh mương thủy lợi Đăk Hiêm, Đăk Nu</t>
  </si>
  <si>
    <t>Đường đi sản xuất thôn Đăk Nu, Đăk Tăng (Đoạn từ trạm y tế đến rẫy ông A Bem)</t>
  </si>
  <si>
    <t>Bê tông hóa đường nội thôn Đăk Chờ (Đoạn từ nhà ông A Hjan đến A Chắc)</t>
  </si>
  <si>
    <t>Đường đi khu sản xuất thôn Đăk Nu (đoạn từ rẫy ông A Pheh đến A Théo)</t>
  </si>
  <si>
    <t>Đường đi nghĩa địa thôn Kon Đào</t>
  </si>
  <si>
    <t>2024-2024</t>
  </si>
  <si>
    <t>Đường đi khu sản xuất đến rẫy ông A Noel</t>
  </si>
  <si>
    <t>Đường đi khu sản xuất từ sông Đăk Tờ Kan qua rẫy ông A Vũ</t>
  </si>
  <si>
    <t>Đường đi khu sản xuất thôn Đăk Rô Gia (đoạn qua cánh đồng Đăk Nghe).</t>
  </si>
  <si>
    <t>Đường đi khu sản xuất thôn Đăk Rô Gia (đoạn từ bể nước tự chảy đến chốt bảo vệ rừng)</t>
  </si>
  <si>
    <t>Đường đi khu sản xuất thôn Tê Pheo (đoạn từ cầu treo Đăk Trăm đến đồng cây đa).</t>
  </si>
  <si>
    <t>Đường đi khu sản xuất thôn Đăk Sing (Đoạn từ cầu tràn đến nhà ông A Tuệ)</t>
  </si>
  <si>
    <t>Nhà rông thôn Đăk Xanh</t>
  </si>
  <si>
    <t>Làm mới kênh mương nội đồng thôn Đăk Dé</t>
  </si>
  <si>
    <t>Đường đi khu sản xuất thôn 3 (đoạn nối dài từ cầu Tràn)</t>
  </si>
  <si>
    <t>Hội trường thôn 6, xã Kon Đào</t>
  </si>
  <si>
    <t>Hội trường</t>
  </si>
  <si>
    <t>Đầu tư cơ sở hạ tầng khu du lịch thác Đăk Sing</t>
  </si>
  <si>
    <t>Ban Quản lý dự án đầu tư xây dựng</t>
  </si>
  <si>
    <t>xã Văn  Lem</t>
  </si>
  <si>
    <t>Hỗ trợ xây dựng các điểm hỗ trợ đồng bào dân tộc thiểu số ứng dụng công nghệ thông tin để phát triển kinh tế - xã hội, đảm bảo trật tự an toàn xã hội</t>
  </si>
  <si>
    <t>2022-2025</t>
  </si>
  <si>
    <t>Ngân sách Trung ương</t>
  </si>
  <si>
    <t xml:space="preserve">Ngân sách địa phương </t>
  </si>
  <si>
    <t>Dự án thực hiện theo cơ chế đặc thù (*)</t>
  </si>
  <si>
    <t>Kế hoạch vốn đầu tư giai đoạn 2021 - 2025</t>
  </si>
  <si>
    <t xml:space="preserve"> Cấp nước sinh hoạt tập trung tại thôn Đăk Mơ Ham, xã Pô Kô</t>
  </si>
  <si>
    <t>Cấp nước sinh hoạt tập trung tại thôn Măng Rương, xã Văn Lem</t>
  </si>
  <si>
    <t>Đã hoàn thành</t>
  </si>
  <si>
    <t>Đang thực hiện</t>
  </si>
  <si>
    <t>2022-2023</t>
  </si>
  <si>
    <t xml:space="preserve"> xã Ngọk Tụ</t>
  </si>
  <si>
    <t>Hỗ trợ nhà ở, đất ở 05 hộ</t>
  </si>
  <si>
    <t>Dự án 2: Quy hoạch, sắp xếp, bố trí, ổn định dân cư ở những nơi cần thiết</t>
  </si>
  <si>
    <t>Dự án sắp xếp, ổn định dân cư tại chỗ xã Pô Kô</t>
  </si>
  <si>
    <t>2022-2024</t>
  </si>
  <si>
    <t>Cung cấp nước cho 54 hộ dân</t>
  </si>
  <si>
    <t>Cung cấp nước cho 187 hộ dân</t>
  </si>
  <si>
    <t>Chiều dài đường 7km và ngầm Đăk Chang</t>
  </si>
  <si>
    <t>Đường đi khu sản xuất trại bò thôn Kon Tu Pêng, xã Pô Kô</t>
  </si>
  <si>
    <t>Ngầm qua suối Đăk Na thôn Kon Tu Dốp I, xã Pô Kô</t>
  </si>
  <si>
    <t>Đường GTNT Đăk Rao Nhỏ, xã Pô Kô (Đoạn từ nhà ông Chung đến nhà ông A Vong)</t>
  </si>
  <si>
    <t>Hỗ trợ nhà ở, đất ở, đất sản xuất 18 hộ</t>
  </si>
  <si>
    <t>2022-2022</t>
  </si>
  <si>
    <t>Đường BTXM</t>
  </si>
  <si>
    <t>Đường đi vào nghĩa địa thôn Kon Tu Dốp 2, xã Pô Kô</t>
  </si>
  <si>
    <t>Đường đi khu sản xuất đầu nguồn Đăk Ri Ớt thôn Kon Tu Dốp 1, xã Pô Kô</t>
  </si>
  <si>
    <t>Đường đi khu sản xuất thôn Kon Tu Dốp 1, xã Pô Kô (đoạn qua suối Đăk Rsay)</t>
  </si>
  <si>
    <t>Nhà văn hóa thôn Kon Tu Peng</t>
  </si>
  <si>
    <t>Cổng tường rào, nhà vệ sinh</t>
  </si>
  <si>
    <t>Đường đi khu sản xuất đầu nguồn suối Đăk Mơ Ham, thôn Đăk Mơ Ham, xã Pô Kô</t>
  </si>
  <si>
    <t>Cổng, tường rào điểm trường Mầm non thôn Đăk Mơ Ham</t>
  </si>
  <si>
    <t>Nhà văn hóa thôn Đăk Rao Nhỏ, xã Pô Kô</t>
  </si>
  <si>
    <t>Đường đi khu sản xuất Trại bò thôn Kon Tu Peng, xã Pô Kô (đoạn 3)</t>
  </si>
  <si>
    <t>Đường đi khu du lịch suối Đăk Na thôn Kon Tu Dốp 2, xã Pô Kô</t>
  </si>
  <si>
    <t>Đường đi khu sản xuất thôn Kon Tu Dốp 2, xã Pô Kô (Đoạn từ nhà ông A Thi đến đất rẫy ông A Đar và ông A Mỹ)</t>
  </si>
  <si>
    <t>Đường đi khu sản xuất Đăk Ta la thôn Đăk Rao Nhỏ, xã Pô Kô</t>
  </si>
  <si>
    <t>2025-2025</t>
  </si>
  <si>
    <t>Cổng tường rào</t>
  </si>
  <si>
    <t>x</t>
  </si>
  <si>
    <t xml:space="preserve">Trường Mầm non xã Ngọc Tụ (Điểm trường trung tâm) </t>
  </si>
  <si>
    <t>Ngầm Đăk Le, thôn Đăk Chờ (Cống thoát nước và hai đầu đường)</t>
  </si>
  <si>
    <t>Bê tông hóa đường nội thôn Đăk No (đoạn từ nhà ông Lê Văn Eng đến nhà ông Lê Văn Giai)</t>
  </si>
  <si>
    <t xml:space="preserve">Nhà đa năng </t>
  </si>
  <si>
    <t>Khu đi khu sản xuất thôn Kon Pring (đoạn từ nhà bà Y Viện đến rẫy ông A Dung)</t>
  </si>
  <si>
    <t>Đường đi khu sản xuất thôn Đăk Tăng (đoạn qua suối Đăk Tăng)</t>
  </si>
  <si>
    <t>Kiên cố hóa kênh mương thủy lợi Đăk Tăng</t>
  </si>
  <si>
    <t>Đường đi khu sản xuất thôn Đăk Chờ, xã Ngọc Tụ</t>
  </si>
  <si>
    <t>Đường đi khu sản xuất thôn Kon Pring (đoạn qua suối Đăk Tróc)</t>
  </si>
  <si>
    <t xml:space="preserve">Kiên cố kênh nội đồng </t>
  </si>
  <si>
    <t>Đường nội đồng thôn Đăk No (đoạn từ nhà ông Lê Văn Lai đến ruộng ông A Phượng)</t>
  </si>
  <si>
    <t>UBND xã Ngọk Tụ</t>
  </si>
  <si>
    <t xml:space="preserve">Đường thôn Đăk Chờ (đoạn nhà máy nước) </t>
  </si>
  <si>
    <t>Đường nội đồng thôn Đăk Nu (đoạn từ nhà ông A Dim đến ruộng ông A Thun)</t>
  </si>
  <si>
    <t>Xã Ngọk Tụ</t>
  </si>
  <si>
    <t xml:space="preserve">Đường bằng BTXM và hệ thống thoát nước </t>
  </si>
  <si>
    <t xml:space="preserve">Đường nội thôn Kon Đào (đoạn nhà A Phê đến nhà A Ving) </t>
  </si>
  <si>
    <t>Sửa chữa nhà rông thôn Kon Đào</t>
  </si>
  <si>
    <t>Đường đi sản xuất thôn Kon Đào (đoạn ngầm đá)</t>
  </si>
  <si>
    <t xml:space="preserve">UBND xã Kon Đào </t>
  </si>
  <si>
    <t xml:space="preserve"> xã Kon Đào </t>
  </si>
  <si>
    <t>Sửa chữa nhà rông</t>
  </si>
  <si>
    <t xml:space="preserve">Đường đi khu  dân cư thôn Đăk Rò (từ  nhà A Đẹp đến hết khu dân cư), xã Đăk Trăm; HM:  Nền, mặt đường và rãnh thoát nước </t>
  </si>
  <si>
    <t>Đường đi khu sản xuất các thôn Đăk Trăm, Tê Pên, Tê Pheo (từ ngầm Đăk PLó đến đập thủy lợi Tea Hao, đến cầu treo Đăk Rô Gia 2) xã Đăk Trăm; HM: Cống tràn và đường hai đầu cống tràn</t>
  </si>
  <si>
    <t>Đường đi khu dân cư Đăk Rô Gia (Đoạn từ nhà Ông  Fêng đến cầu treo rô gia 2);</t>
  </si>
  <si>
    <t xml:space="preserve"> Đường nội thôn Đăk Mông ( Đoạn từ nhà nguyện qua nghĩa địa thôn)</t>
  </si>
  <si>
    <t>Cống tràn và đường hai đầu cống tràn</t>
  </si>
  <si>
    <t>Đường nội thôn Tê Pên (từ nhà ông A Chinh đến cây đa; đoạn nhà ông Quế; đoạn nhà ông Rừng) xã ĐăkTrăm</t>
  </si>
  <si>
    <t>Nhà rông thôn Đăk Trăm</t>
  </si>
  <si>
    <t>Nhà rông thôn Đăk Rô Gia</t>
  </si>
  <si>
    <t>Đường đi khu SX thôn Tê Pen ( Đoạn từ vườn nha của A quang đi khu sản xuất Tê Pen)</t>
  </si>
  <si>
    <t>Trường TH Đăk Trăm (điểm trường thôn Đăk Mông), xã Đăk Trăm</t>
  </si>
  <si>
    <t>Cổng tường rào, sân bê tông</t>
  </si>
  <si>
    <t>Sân bê tông</t>
  </si>
  <si>
    <t>Nhà rông thôn Đăk Dring, xã Đăk Trăm</t>
  </si>
  <si>
    <t xml:space="preserve">Đường bằng BTXM  và hệ thống thoát nước </t>
  </si>
  <si>
    <t>Cổng, tường rào, sân bê tông</t>
  </si>
  <si>
    <t xml:space="preserve">Đường bằng BTXM </t>
  </si>
  <si>
    <t>Kênh thủy lợi Tea On thôn Đăk Đring</t>
  </si>
  <si>
    <t>Hỗ trợ nhà ở, đất ở, đất sản xuất</t>
  </si>
  <si>
    <t>Đường đi nghĩa trang xã Kon Đào</t>
  </si>
  <si>
    <t>Đường đi sản xuất bòn hòn thôn 1</t>
  </si>
  <si>
    <t>Đường đi sản xuất đăk Lung (đoạn tiếp theo)</t>
  </si>
  <si>
    <t>Đường nội thôn (nhà ông Mai Xuân Liêm)</t>
  </si>
  <si>
    <t>Hội trường thôn 7, xã Kon Đào</t>
  </si>
  <si>
    <r>
      <t>Đường đi sản xuất Đăk Lung</t>
    </r>
    <r>
      <rPr>
        <i/>
        <sz val="11"/>
        <rFont val="Times New Roman"/>
        <family val="1"/>
      </rPr>
      <t xml:space="preserve"> (đoạn 5 từ rẫy cao su ông A Dem đến rẫy cà phê ông A Pho)</t>
    </r>
  </si>
  <si>
    <t>Đường đi khu sản xuất thôn Tê Rông (Đoạn từ cà phê Y Tý đến rẫy ông Lâm)</t>
  </si>
  <si>
    <t>Đường đi khu sản xuất thôn Tê Pên (Đoạn từ  ĐH 51 đến rẫy ông A Minh)</t>
  </si>
  <si>
    <t>Đường đi khu sản xuất thôn Tê Rông (đoạn từ nhà Y Một đến khu quy hoạt trồng dược liệu)</t>
  </si>
  <si>
    <t>Đường đi khu sản xuất thôn Măng Rương (đoạn từ ĐH 51 đến nhà ông A Binh)</t>
  </si>
  <si>
    <t>Trường mầm non Tê Pên ( Điểm trường thôn Tê Pên)</t>
  </si>
  <si>
    <t>Cống tràn đường đi khu sản xuất thôn Tê Pên</t>
  </si>
  <si>
    <t>Đường nội thôn Đăk Xanh( Đoạn từ ĐH 51 đến nhà Ông A Thoại)</t>
  </si>
  <si>
    <t>Giếng khoan</t>
  </si>
  <si>
    <t>Đường đi khu sản xuất thôn Tê Rông (Đoạn từ ĐH 51 đến rẫy Ông A Nông, A Hoàn)</t>
  </si>
  <si>
    <t>Đường đi khu sản xuất thôn Măng Rương (đoạn từ sau nhà Y Loan đến khu sản xuất)</t>
  </si>
  <si>
    <t>Nhà rông thôn Đăk Sing</t>
  </si>
  <si>
    <t>Đường đi khu SX Đăk Hlin thôn Kon Tu Dốp 1, xã Pô Kô  (Đoạn 5)</t>
  </si>
  <si>
    <t xml:space="preserve"> Đường đi khu SX trại bò thôn Kon Tu Peng, xã Pô Kô (đoạn 2)</t>
  </si>
  <si>
    <t>Sân thể thao, khu vui chơi giải trí trung tâm xã Pô Kô</t>
  </si>
  <si>
    <t xml:space="preserve">Sân bê tông trường trung học cơ sơ xã Pô Kô </t>
  </si>
  <si>
    <t>Cổng, tường rào và sân bê tông trưởng tiểu học thôn Kon Tu Dốp II, xã Pô Kô (Cụm 2)</t>
  </si>
  <si>
    <t>Sân bê tông Trường tiểu học thôn Đăk Rao Nhỏ, xã Pô Kô</t>
  </si>
  <si>
    <t>Giếng nước khoan trường tiểu học thôn Đăk Rao Nhỏ  xã Pô Kô</t>
  </si>
  <si>
    <t>Giếng nước khoan điểm trường tiêu học thôn Kon Tu Dốp 2,  xã Pô Kô (cụm 2)</t>
  </si>
  <si>
    <t>Sân thể thao</t>
  </si>
  <si>
    <t xml:space="preserve">Cổng, tường rào và sân bê tông </t>
  </si>
  <si>
    <t>Đường đi khu sản xuất thôn Kon Pring (đoạn từ nhà ông A Hút đến rẫy ông A Khoa)</t>
  </si>
  <si>
    <t xml:space="preserve"> Bê tông hóa đường đi khu sản xuất nghĩa địa thôn Đăk Tông, Đăk Tăng (đoạn từ đường DH 52 đến nghĩa địa thôn Đăk Tông, Đăk Tăng)</t>
  </si>
  <si>
    <t>Đường đi khu sản xuất thôn Đăk Nu (đoạn từ rẫy ông A Nu đến rẫy ông A Pheh)</t>
  </si>
  <si>
    <t xml:space="preserve">Trường THCS xã Ngọc Tụ; Hạng mục: Phòng bộ môn và hội trường đa năng </t>
  </si>
  <si>
    <t xml:space="preserve"> Phòng bộ môn và hội trường đa năng </t>
  </si>
  <si>
    <t>Đường đi sản xuất Đăk Rơ Ngát thôn Đăk Manh II; Hạng mục: Cống tràn và đường hai đầu cống</t>
  </si>
  <si>
    <t>Mở rộng đường khu dân cư Tea peak thôn Đăk Manh II</t>
  </si>
  <si>
    <t>Sửa chữa nhà rông thôn Đăk Pung</t>
  </si>
  <si>
    <t>Khu thể thao thôn Đăk Dé</t>
  </si>
  <si>
    <t>Khu thể thao thôn Đăk Manh I</t>
  </si>
  <si>
    <t>Khu thể thao thôn Đăk Kon</t>
  </si>
  <si>
    <t>Khu thể thao thôn Đăk Manh II</t>
  </si>
  <si>
    <t xml:space="preserve"> Cống tràn và đường hai đầu cống</t>
  </si>
  <si>
    <t>Đường GTNT thôn Đăk Dé (sau trường tiểu học); Hạng mục: Nền đường và rãnh thoát nước hai bên</t>
  </si>
  <si>
    <t>Sữa chữa nhà rông thôn Đăk Kon</t>
  </si>
  <si>
    <t>Sữa chữa nhà rông</t>
  </si>
  <si>
    <t>Sân bóng chuyền</t>
  </si>
  <si>
    <t>Sân bóng đá</t>
  </si>
  <si>
    <t>Mương thoát nước 2 bên đường (Đoạn từ QL40B đến cuối thôn Tê Pen)</t>
  </si>
  <si>
    <t>Mương thoát nước 2 bên đường từ nhà rông thôn Đăk Trăm đến Trường THCS</t>
  </si>
  <si>
    <t>Mương thoát nước 2 bên đường từ nhà Ông cấp đi cầu treo Đăk Trăm</t>
  </si>
  <si>
    <t>Mương thoát nước 2 bên đường từ QL 40 đến đường đi cầu treo Đăk Trăm</t>
  </si>
  <si>
    <t xml:space="preserve">Đường đi khu sản xuất thôn Đăk Rô Gia (từ cầu treo đến chốt BVR Đăk Rô Gia,di qua chốt BVR Đăk DRing, quay về cầu treo Đăk Rô Gia) xã Đăk Trăm; HM: Nền, mặt đường và rãnh thoát nước. </t>
  </si>
  <si>
    <t>Đường nội thôn Đăk Trăm, mương thoát nước 2 bên đường (đoạn từ nhà A Hiếu đến điểm trường MN Đăk Trăm)</t>
  </si>
  <si>
    <t>Hệ thống thoát nước</t>
  </si>
  <si>
    <t>VI</t>
  </si>
  <si>
    <t>VII</t>
  </si>
  <si>
    <t>VIII</t>
  </si>
  <si>
    <r>
      <t xml:space="preserve">Đường đi khu sản xuất thôn Tê Rông </t>
    </r>
    <r>
      <rPr>
        <i/>
        <sz val="11"/>
        <rFont val="Times New Roman"/>
        <family val="1"/>
      </rPr>
      <t>(Từ nhà A Ran đi khu sản xuất thôn Tê Rông)</t>
    </r>
  </si>
  <si>
    <t>Đường đi khu sản xuất thôn Tê Rông (Từ nhà Y Phang đến Suối Tea Kow Teu)</t>
  </si>
  <si>
    <t>Đường đi khu sản xuất thôn Đăk xanh (đoạn DH 51 đến cây đa)</t>
  </si>
  <si>
    <t>Thủy lợi Teak Tea</t>
  </si>
  <si>
    <t>Thủy lợi Tea Pto</t>
  </si>
  <si>
    <t>Đập đầu mối; kênh chính và công trình trên kênh</t>
  </si>
  <si>
    <t>IX</t>
  </si>
  <si>
    <t>Trường Tiểu học Lê Văn Tám (Điểm trường thôn Đăk Kang Peng), xã Diên Bình</t>
  </si>
  <si>
    <t>Nhà học 03 phòng; nhà học 02 phòng và các hạng mục phụ trợ</t>
  </si>
  <si>
    <t>Phát triển vùng nguyên liệu mắc ca gắn với mục tiêu phát triển cộng đồng trong quản lý tài nguyên rừng tại huyện Đắk Tô, tỉnh Kon Tum</t>
  </si>
  <si>
    <t>2023-2025</t>
  </si>
  <si>
    <t>Sửa chữa nhà bia di tích và các hạng mục phụ trợ</t>
  </si>
  <si>
    <t xml:space="preserve"> Đầu tư cơ sở hạ tầng vùng nguyên liệu</t>
  </si>
  <si>
    <t xml:space="preserve">Tôn tạo, tu bổ, phục hồi Di tích lịch sử Khu chứng tích Kon H'ring </t>
  </si>
  <si>
    <t>Đường giao thông nông thôn (đường ngang số 3), thôn 8, xã Diên Bình; Hạnh mục: Nền mặt đường</t>
  </si>
  <si>
    <t>Đường giao thông thôn 4 (đoạn từ đường bà Hai Ga đến đường đi đập Cầu Ri); hạng mục: Nền, mặt đường</t>
  </si>
  <si>
    <t>Đảm bảo an toàn giao thông; Hạng mục: Biển báo, biển chỉ dẫn và gờ giảm tốc</t>
  </si>
  <si>
    <t>Đường giao thông nông thôn (đường ngang số 1), thôn 8, xã Diên Bình; Hạnh mục: Nền mặt đường</t>
  </si>
  <si>
    <t>Đường giao thông thôn 5 (đoạn từ đường tránh lũ đến sân thể thao thôn); hạng mục: Nền, mặt đường</t>
  </si>
  <si>
    <t>Hội trường thôn 5 hạng muc: Xây dựng hội trường và nhà vệ sinh</t>
  </si>
  <si>
    <t>Sửa chữa Hội trường thôn 8; hạng mục: Sửa chữa cổng; hội trường thôn, mái che và làm mới nhà vệ sinh</t>
  </si>
  <si>
    <t>Sửa chữa Hội trường thôn 3; hạng mục: Sửa chữa hội trường; nhà vệ sinh và làm sân bê tông</t>
  </si>
  <si>
    <t xml:space="preserve">Sửa chữa Hội trường thôn Đăk Kang Pêng hạng mục: Sửa chữa hội trường; nhà vệ sinh </t>
  </si>
  <si>
    <t>Lắp đặt dụng cụ thể thao ngoài trời tại nhà văn hóa</t>
  </si>
  <si>
    <t>Biển báo, biển chỉ dẫn và gờ giảm tốc</t>
  </si>
  <si>
    <t>Xây dựng hội trường và nhà vệ sinh</t>
  </si>
  <si>
    <t>Sửa chữa cổng; hội trường thôn, mái che và làm mới nhà vệ sinh</t>
  </si>
  <si>
    <t xml:space="preserve"> Sửa chữa hội trường; nhà vệ sinh và làm sân bê tông</t>
  </si>
  <si>
    <t xml:space="preserve">Sửa chữa hội trường; nhà vệ sinh </t>
  </si>
  <si>
    <t>Dụng cụ thể thao ngoài trời</t>
  </si>
  <si>
    <t>Đường đi khu sản xuất 4 thôn (đoạn từ Quốc lộ 14 đến ngã 3 đường 135), xã Diên Bình</t>
  </si>
  <si>
    <t>Sửa chữa hội trường và hạng mục phụ trợ</t>
  </si>
  <si>
    <t>Đường nội thôn 2 (đoạn nhà ông Páo) xã Tân Cảnh</t>
  </si>
  <si>
    <t>Đường nội thôn 1 (nhà ông Võ Văn Bình đến thủy điện)</t>
  </si>
  <si>
    <t>Đường liên thôn Đăk Ri Peng 1, Đăk Ri Peng 2</t>
  </si>
  <si>
    <t>Nhà văn hóa thôn 1 xã Tân Cảnh</t>
  </si>
  <si>
    <t>Nhà rông thôn Đăk Ri Peng 2 xã Tân cảnh</t>
  </si>
  <si>
    <t>Đường bằng BTXM</t>
  </si>
  <si>
    <t>Đường nội thôn 1 (đoạn nhà ông Dần đến nhà bà Năm)</t>
  </si>
  <si>
    <t xml:space="preserve"> Đường giao thông nông thôn 8 (đường ngang số 2)</t>
  </si>
  <si>
    <t xml:space="preserve"> Đường giao thông thôn 8 (đường ngang số 4)</t>
  </si>
  <si>
    <t>Sửa chữa Hội trường thôn 4, xã Diên Bình</t>
  </si>
  <si>
    <t>Nhà học 03 phòng và các hạng mục phụ trợ</t>
  </si>
  <si>
    <t>Đường từ cổng chào đến nhà Thanh Thảo thôn 2</t>
  </si>
  <si>
    <t>Đường TĐ 24 đến nhà ông Điền Thôn 2</t>
  </si>
  <si>
    <t>Trường Tiểu học Kim Đồng (điểm trường trung tâm)</t>
  </si>
  <si>
    <t>Đường đi sản xuất thôn Kon Pring (đoạn 3)</t>
  </si>
  <si>
    <t>Đường đi khu sản xuất Tê Rông ( Đoạn từ đường bê tông đến nghĩa đị thôn)</t>
  </si>
  <si>
    <t>Đường đi khu sản xuất Tê Pên ( Đoạn từ nghĩa địa đến rẫy ông Thiêng)</t>
  </si>
  <si>
    <t>Đường nội thôn Tê Pên, đoạn từ ĐH 51 đến nhà A Bảy</t>
  </si>
  <si>
    <t>Nhà rông và các hạng mục phụ trợ</t>
  </si>
  <si>
    <t>Nhà rông Tê Pên</t>
  </si>
  <si>
    <t>Đường đi khu sản xuất thôn Đăk Xanh ( đoạn từ ĐH 51 đến khu sản xuất)</t>
  </si>
  <si>
    <t>Đường thôn Măng Rương xã Văn Lem</t>
  </si>
  <si>
    <t>Đường đi khu sản xuất Tê Rông (Đoạn từ ĐH 51 đến khu sản xuất)</t>
  </si>
  <si>
    <t>Đường ra khu sản xuất Đăk Kon (từ nghĩa địa thôn Đăk Pung đến đất ông A Gusk)</t>
  </si>
  <si>
    <t>Đường giao GTNT thôn Đăk Dé (từ đoạn nhà Y Khuya đến nhà ông A Tạo</t>
  </si>
  <si>
    <t>Đường đi khu sản xuất Te Peh, Đăk Manh II</t>
  </si>
  <si>
    <t>Đường đi khu sản xuất thôn Đăk Manh I (gần rẫy Ông A Phê); Hạng mục: Cống tràn và đường hai đầu cống</t>
  </si>
  <si>
    <t>Đường GTNT thôn Đăk Manh II ( Đoạn từ đầu đường bê tông nhà Ông A Nô đến trường trung học bán trú )</t>
  </si>
  <si>
    <t>Đường đi khu sản xuất thôn Đăk Manh I; Hạng mục: Cống tràn và đường hai đầu cống</t>
  </si>
  <si>
    <t xml:space="preserve"> Làm mới kênh mương nội đồng thôn Đăk Manh II</t>
  </si>
  <si>
    <t>Kiên cố hóa kênh mương nội đồng</t>
  </si>
  <si>
    <t>Đường đi khu sản xuất Đăk Rò (đoạn qua suối Đăk Xia)</t>
  </si>
  <si>
    <t>Cải tạo, sửa chữa chợ Đăk Trăm</t>
  </si>
  <si>
    <t>Sửa chữa nhà lồng chính; xây mới nhà lồng tươi sống</t>
  </si>
  <si>
    <t>Đường ĐH 55 (đường Đăk Mốt - Kon Tu Peng)</t>
  </si>
  <si>
    <t>Đường GTNT dài 17km</t>
  </si>
  <si>
    <t>Trường TH-THCS Pô Kô; Hạng mục: Nhà học bộ môn và các hạng mục phụ trợ</t>
  </si>
  <si>
    <t xml:space="preserve"> Xã Đăk Rơ Nga</t>
  </si>
  <si>
    <t xml:space="preserve">Xã Tân Cảnh và xã Pô Kô </t>
  </si>
  <si>
    <t xml:space="preserve"> Xã Pô Kô </t>
  </si>
  <si>
    <t>Trường Phổ thông dân tộc bán trú Trung học cơ sở xã Đăk Rơ Nga; Hạng mục: Nhà hiệu bộ và các hạng mục phụ trợ</t>
  </si>
  <si>
    <t>Nhà hiệu bộ và các hạng mục phụ trợ</t>
  </si>
  <si>
    <t>Trường Phổ thông dân tộc bán trú Trung học cơ sở xã Đăk Rơ Nga</t>
  </si>
  <si>
    <t>Trường mầm non Văn Lem (điểm trường trung tâm)</t>
  </si>
  <si>
    <t>Trường Tiểu học Đăk Rơ Nga</t>
  </si>
  <si>
    <t>Nhà học 04 phòng và các hạng mục phụ trợ</t>
  </si>
  <si>
    <t>Nhà học 03 phòng; bếp ăn và các hạng mục phụ trợ</t>
  </si>
  <si>
    <t>Nhà học 02 phòng và các hạng mục phụ trợ</t>
  </si>
  <si>
    <t xml:space="preserve">Trường mầm non Đăk Trăm; </t>
  </si>
  <si>
    <t>Nhà học 02 phòng, bếp ăn và các hạng mục phụ trợ</t>
  </si>
  <si>
    <t>Trường mầm non Đăk Rơ Nga;</t>
  </si>
  <si>
    <t>Nhà học 03 phòng, nhà chức năng 03 phòng và các hạng mục phụ trợ</t>
  </si>
  <si>
    <t>Trường mầm non Ngọc Tụ</t>
  </si>
  <si>
    <t>Nhà học bộ môn 05 phòng và các hạng mục phụ trợ</t>
  </si>
  <si>
    <t>Đường đi khu sản xuất thôn Đăk Manh II (Từ đất nhà bà Y Đương đến đất nhà ông A Nào)</t>
  </si>
  <si>
    <t xml:space="preserve">Đường đi khu sản xuất Đăk Kon </t>
  </si>
  <si>
    <t>Đường đi khu sản xuất thôn Đăk Manh II (từ đất ông A Kần đến đất ông A Lái)</t>
  </si>
  <si>
    <t>Đường GTNT thôn Đăk Dé  (từ đất Ông A Thọ đến đất Ông A Công)</t>
  </si>
  <si>
    <t>Đường đi khu sản xuất thôn Đăk Pung (Từ đất ông A Thưa đến đất nhà ông A Linh)</t>
  </si>
  <si>
    <t>Đường GTNT thôn Đăk Manh I (từ đất bà Y Niu đến đất bà Y Bung)</t>
  </si>
  <si>
    <t>Đường đi khu sản xuất Đăk Manh II (Đoạn từ đất Ông A Nha đến đất ông A La)</t>
  </si>
  <si>
    <t>Đường giao thông dài 475m</t>
  </si>
  <si>
    <t>Nhà học 03 phòng  và các hạng mục phụ trợ</t>
  </si>
  <si>
    <t>Nhà văn hóa thôn Kon Tu Dốp 2</t>
  </si>
  <si>
    <t>Khu thể thao thôn Kon Tu Dốp 1, xã Pô Kô</t>
  </si>
  <si>
    <t>Khu thể thao thôn Tê Pên, xã Văn Lem</t>
  </si>
  <si>
    <t>Khu thể thao thôn Đăk Ring, xã Đăk Trăm</t>
  </si>
  <si>
    <t>Khu thể thao thôn Đăk Tăng, xã Ngọc Tụ</t>
  </si>
  <si>
    <t>Khu thể thao thôn Tê Pên, xã Đăk Trăm</t>
  </si>
  <si>
    <t>Khu thể thao thôn Đăk Manh II, xã Đăk Rơ Nga</t>
  </si>
  <si>
    <t>Khu thể thao thôn Kon Hring, xã Ngọc Tụ</t>
  </si>
  <si>
    <t>Khu thể thao thôn Đăk Mơ Ham, xã Pô Kô</t>
  </si>
  <si>
    <t>Khu thể thao thôn Đăk Dé, xã Đăk Rơ Nga</t>
  </si>
  <si>
    <t>Lắp đặt thiết bị ứng dụng công nghệ thông tin</t>
  </si>
  <si>
    <t>Huyện Đăk Tô</t>
  </si>
  <si>
    <t>Hỗ trợ xây dựng các điểm hỗ trợ đồng bào dân tộc thiểu số ứng dụng công nghệ thông tin để phát triển kinh tế - xã hội, đảm bảo trật tự an toàn xã hội (giai đoạn 2)</t>
  </si>
  <si>
    <t>Hỗ trợ nhà ở, đất ở, đất sản xuất 24 hộ</t>
  </si>
  <si>
    <r>
      <t>Tổng số</t>
    </r>
    <r>
      <rPr>
        <i/>
        <sz val="11"/>
        <rFont val="Times New Roman"/>
        <family val="1"/>
      </rPr>
      <t xml:space="preserve"> (tất cả các nguồn vốn)</t>
    </r>
  </si>
  <si>
    <t>Xây dựng thiết chế văn hóa, thể thao và hạng mục phụ trợ</t>
  </si>
  <si>
    <t>Trường mầm non xã Pô Kô; Hạng mục: Bếp ăn một chiều và các hạng mục phụ trợ</t>
  </si>
  <si>
    <t>bếp ăn và các hạng mục phụ trợ</t>
  </si>
  <si>
    <t>DANH MỤC DỰ ÁN ĐẦU TƯ CÔNG TRUNG HẠN THỰC HIỆN CÁC CHƯƠNG TRÌNH MỤC TIÊU QUỐC GIA GIAI ĐOẠN 2021 - 2025 TRÊN ĐỊA BÀN HUYỆN ĐĂK TÔ</t>
  </si>
  <si>
    <t>Đơn vị tính: Triệu đồng</t>
  </si>
  <si>
    <t>(Kèm theo Tờ trình số: 90/TTr-UBND, ngày  12     tháng 12  năm 2023 của Ủy ban nhân dân huyện)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</si>
</sst>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00_-;\-* #,##0.00_-;_-* &quot;-&quot;??_-;_-@_-"/>
    <numFmt numFmtId="165" formatCode="_-* #,##0_-;\-* #,##0_-;_-* &quot;-&quot;??_-;_-@_-"/>
  </numFmts>
  <fonts count="16">
    <font>
      <sz val="11"/>
      <color theme="1"/>
      <name val="Calibri"/>
      <family val="2"/>
      <scheme val="minor"/>
    </font>
    <font>
      <sz val="10"/>
      <name val="Arial"/>
      <family val="2"/>
    </font>
    <font>
      <sz val="12"/>
      <name val="Times New Roman"/>
      <family val="1"/>
    </font>
    <font>
      <sz val="10"/>
      <name val="Arial"/>
      <family val="2"/>
      <charset val="163"/>
    </font>
    <font>
      <b/>
      <sz val="11"/>
      <name val="Times New Roman"/>
      <family val="1"/>
    </font>
    <font>
      <sz val="11"/>
      <name val="Times New Roman"/>
      <family val="1"/>
    </font>
    <font>
      <i/>
      <sz val="11"/>
      <name val="Times New Roman"/>
      <family val="1"/>
    </font>
    <font>
      <sz val="12"/>
      <name val=".VnArial"/>
      <family val="2"/>
    </font>
    <font>
      <sz val="11"/>
      <color theme="1"/>
      <name val="Calibri"/>
      <family val="2"/>
      <scheme val="minor"/>
    </font>
    <font>
      <sz val="10"/>
      <color rgb="FF000000"/>
      <name val="Arial"/>
      <family val="2"/>
      <charset val="163"/>
    </font>
    <font>
      <sz val="10"/>
      <name val="Times New Roman"/>
      <family val="1"/>
    </font>
    <font>
      <b/>
      <sz val="10"/>
      <name val="Times New Roman"/>
      <family val="1"/>
    </font>
    <font>
      <b/>
      <i/>
      <sz val="11"/>
      <name val="Times New Roman"/>
      <family val="1"/>
    </font>
    <font>
      <b/>
      <sz val="12"/>
      <name val="Times New Roman"/>
      <family val="1"/>
    </font>
    <font>
      <i/>
      <sz val="12"/>
      <name val="Times New Roman"/>
      <family val="1"/>
    </font>
    <font>
      <sz val="14"/>
      <color theme="1"/>
      <name val="Times New Roman"/>
      <family val="1"/>
    </font>
  </fonts>
  <fills count="5">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rgb="FF92D05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s>
  <cellStyleXfs count="12">
    <xf numFmtId="0" fontId="0" fillId="0" borderId="0"/>
    <xf numFmtId="0" fontId="1" fillId="0" borderId="0"/>
    <xf numFmtId="16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 fillId="0" borderId="0"/>
    <xf numFmtId="0" fontId="8" fillId="0" borderId="0"/>
    <xf numFmtId="0" fontId="7" fillId="0" borderId="0" applyNumberFormat="0"/>
    <xf numFmtId="0" fontId="9" fillId="0" borderId="0"/>
    <xf numFmtId="0" fontId="8" fillId="0" borderId="0"/>
    <xf numFmtId="0" fontId="8" fillId="0" borderId="0"/>
    <xf numFmtId="0" fontId="3" fillId="0" borderId="0"/>
  </cellStyleXfs>
  <cellXfs count="78">
    <xf numFmtId="0" fontId="0" fillId="0" borderId="0" xfId="0"/>
    <xf numFmtId="165" fontId="5" fillId="0" borderId="1" xfId="2" applyNumberFormat="1" applyFont="1" applyFill="1" applyBorder="1" applyAlignment="1">
      <alignment horizontal="right" vertical="center" wrapText="1"/>
    </xf>
    <xf numFmtId="165" fontId="5" fillId="0" borderId="1" xfId="2" applyNumberFormat="1" applyFont="1" applyFill="1" applyBorder="1" applyAlignment="1">
      <alignment horizontal="center" vertical="center" wrapText="1"/>
    </xf>
    <xf numFmtId="165" fontId="4" fillId="0" borderId="0" xfId="2" applyNumberFormat="1" applyFont="1" applyFill="1"/>
    <xf numFmtId="165" fontId="4" fillId="0" borderId="1" xfId="2" applyNumberFormat="1" applyFont="1" applyFill="1" applyBorder="1" applyAlignment="1">
      <alignment horizontal="right" vertical="center" wrapText="1"/>
    </xf>
    <xf numFmtId="165" fontId="5" fillId="0" borderId="1" xfId="2" applyNumberFormat="1" applyFont="1" applyFill="1" applyBorder="1" applyAlignment="1">
      <alignment horizontal="center" vertical="center"/>
    </xf>
    <xf numFmtId="165" fontId="10" fillId="0" borderId="1" xfId="2" applyNumberFormat="1" applyFont="1" applyFill="1" applyBorder="1" applyAlignment="1">
      <alignment horizontal="right" vertical="center" wrapText="1"/>
    </xf>
    <xf numFmtId="165" fontId="5" fillId="0" borderId="1" xfId="2" applyNumberFormat="1" applyFont="1" applyBorder="1" applyAlignment="1">
      <alignment horizontal="right" vertical="center" wrapText="1"/>
    </xf>
    <xf numFmtId="165" fontId="11" fillId="0" borderId="1" xfId="2" applyNumberFormat="1" applyFont="1" applyFill="1" applyBorder="1" applyAlignment="1">
      <alignment horizontal="right" vertical="center" wrapText="1"/>
    </xf>
    <xf numFmtId="165" fontId="4" fillId="0" borderId="5" xfId="2" applyNumberFormat="1" applyFont="1" applyFill="1" applyBorder="1" applyAlignment="1">
      <alignment horizontal="center" vertical="center" wrapText="1"/>
    </xf>
    <xf numFmtId="165" fontId="4" fillId="0" borderId="7" xfId="2" applyNumberFormat="1" applyFont="1" applyFill="1" applyBorder="1" applyAlignment="1">
      <alignment horizontal="center" vertical="center" wrapText="1"/>
    </xf>
    <xf numFmtId="165" fontId="5" fillId="0" borderId="1" xfId="2" applyNumberFormat="1" applyFont="1" applyFill="1" applyBorder="1" applyAlignment="1">
      <alignment horizontal="left" vertical="center" wrapText="1"/>
    </xf>
    <xf numFmtId="165" fontId="4" fillId="0" borderId="1" xfId="2" quotePrefix="1" applyNumberFormat="1" applyFont="1" applyFill="1" applyBorder="1" applyAlignment="1">
      <alignment horizontal="center" vertical="center" wrapText="1"/>
    </xf>
    <xf numFmtId="165" fontId="4" fillId="0" borderId="1" xfId="2" applyNumberFormat="1" applyFont="1" applyFill="1" applyBorder="1" applyAlignment="1">
      <alignment vertical="center" wrapText="1"/>
    </xf>
    <xf numFmtId="165" fontId="4" fillId="0" borderId="1" xfId="2" applyNumberFormat="1" applyFont="1" applyFill="1" applyBorder="1" applyAlignment="1">
      <alignment horizontal="center" vertical="center"/>
    </xf>
    <xf numFmtId="165" fontId="4" fillId="0" borderId="1" xfId="2" applyNumberFormat="1" applyFont="1" applyFill="1" applyBorder="1" applyAlignment="1">
      <alignment vertical="center"/>
    </xf>
    <xf numFmtId="165" fontId="4" fillId="0" borderId="0" xfId="2" applyNumberFormat="1" applyFont="1" applyFill="1" applyAlignment="1">
      <alignment vertical="center"/>
    </xf>
    <xf numFmtId="165" fontId="5" fillId="0" borderId="1" xfId="2" applyNumberFormat="1" applyFont="1" applyFill="1" applyBorder="1" applyAlignment="1">
      <alignment vertical="center" wrapText="1"/>
    </xf>
    <xf numFmtId="165" fontId="5" fillId="0" borderId="1" xfId="2" quotePrefix="1" applyNumberFormat="1" applyFont="1" applyFill="1" applyBorder="1" applyAlignment="1">
      <alignment horizontal="center" vertical="center" wrapText="1"/>
    </xf>
    <xf numFmtId="165" fontId="4" fillId="0" borderId="1" xfId="2" applyNumberFormat="1" applyFont="1" applyFill="1" applyBorder="1" applyAlignment="1">
      <alignment horizontal="center" vertical="center" wrapText="1"/>
    </xf>
    <xf numFmtId="165" fontId="5" fillId="0" borderId="0" xfId="2" applyNumberFormat="1" applyFont="1" applyFill="1" applyBorder="1" applyAlignment="1">
      <alignment horizontal="center" vertical="center" wrapText="1"/>
    </xf>
    <xf numFmtId="165" fontId="4" fillId="0" borderId="0" xfId="2" applyNumberFormat="1" applyFont="1" applyFill="1" applyBorder="1" applyAlignment="1">
      <alignment horizontal="center" vertical="center" wrapText="1"/>
    </xf>
    <xf numFmtId="165" fontId="5" fillId="0" borderId="0" xfId="2" applyNumberFormat="1" applyFont="1" applyFill="1"/>
    <xf numFmtId="165" fontId="2" fillId="0" borderId="1" xfId="2" applyNumberFormat="1" applyFont="1" applyFill="1" applyBorder="1" applyAlignment="1">
      <alignment vertical="center" wrapText="1"/>
    </xf>
    <xf numFmtId="165" fontId="5" fillId="0" borderId="1" xfId="2" applyNumberFormat="1" applyFont="1" applyBorder="1" applyAlignment="1">
      <alignment vertical="center" wrapText="1"/>
    </xf>
    <xf numFmtId="165" fontId="5" fillId="2" borderId="1" xfId="2" applyNumberFormat="1" applyFont="1" applyFill="1" applyBorder="1" applyAlignment="1">
      <alignment vertical="center" wrapText="1"/>
    </xf>
    <xf numFmtId="165" fontId="5" fillId="0" borderId="3" xfId="2" applyNumberFormat="1" applyFont="1" applyFill="1" applyBorder="1" applyAlignment="1">
      <alignment horizontal="center" vertical="center" wrapText="1"/>
    </xf>
    <xf numFmtId="165" fontId="5" fillId="0" borderId="0" xfId="2" applyNumberFormat="1" applyFont="1" applyFill="1" applyBorder="1" applyAlignment="1">
      <alignment horizontal="left" vertical="center" wrapText="1"/>
    </xf>
    <xf numFmtId="165" fontId="5" fillId="0" borderId="0" xfId="2" applyNumberFormat="1" applyFont="1" applyFill="1" applyBorder="1" applyAlignment="1">
      <alignment horizontal="center" vertical="center"/>
    </xf>
    <xf numFmtId="164" fontId="4" fillId="0" borderId="0" xfId="2" applyFont="1" applyFill="1" applyAlignment="1">
      <alignment vertical="center"/>
    </xf>
    <xf numFmtId="164" fontId="4" fillId="0" borderId="5" xfId="2" applyFont="1" applyFill="1" applyBorder="1" applyAlignment="1">
      <alignment horizontal="center" vertical="center" wrapText="1"/>
    </xf>
    <xf numFmtId="165" fontId="5" fillId="0" borderId="6" xfId="2" quotePrefix="1" applyNumberFormat="1" applyFont="1" applyFill="1" applyBorder="1" applyAlignment="1">
      <alignment horizontal="center" vertical="center" wrapText="1"/>
    </xf>
    <xf numFmtId="165" fontId="5" fillId="0" borderId="7" xfId="2" applyNumberFormat="1" applyFont="1" applyFill="1" applyBorder="1" applyAlignment="1">
      <alignment horizontal="center" vertical="center" wrapText="1"/>
    </xf>
    <xf numFmtId="164" fontId="5" fillId="0" borderId="0" xfId="2" applyFont="1" applyFill="1" applyBorder="1" applyAlignment="1">
      <alignment horizontal="center" vertical="center" wrapText="1"/>
    </xf>
    <xf numFmtId="164" fontId="4" fillId="0" borderId="5" xfId="2" applyNumberFormat="1" applyFont="1" applyFill="1" applyBorder="1" applyAlignment="1">
      <alignment horizontal="center" vertical="center" wrapText="1"/>
    </xf>
    <xf numFmtId="165" fontId="4" fillId="0" borderId="0" xfId="2" applyNumberFormat="1" applyFont="1" applyFill="1" applyAlignment="1">
      <alignment horizontal="center" vertical="center" wrapText="1"/>
    </xf>
    <xf numFmtId="165" fontId="6" fillId="0" borderId="0" xfId="2" applyNumberFormat="1" applyFont="1" applyFill="1" applyAlignment="1">
      <alignment horizontal="center" vertical="center"/>
    </xf>
    <xf numFmtId="165" fontId="5" fillId="0" borderId="0" xfId="2" applyNumberFormat="1" applyFont="1" applyFill="1" applyAlignment="1">
      <alignment horizontal="center" vertical="center"/>
    </xf>
    <xf numFmtId="165" fontId="6" fillId="0" borderId="0" xfId="2" applyNumberFormat="1" applyFont="1" applyFill="1" applyBorder="1" applyAlignment="1">
      <alignment horizontal="center"/>
    </xf>
    <xf numFmtId="165" fontId="4" fillId="4" borderId="2" xfId="2" applyNumberFormat="1" applyFont="1" applyFill="1" applyBorder="1" applyAlignment="1">
      <alignment horizontal="center" vertical="center" wrapText="1"/>
    </xf>
    <xf numFmtId="165" fontId="4" fillId="4" borderId="4" xfId="2" applyNumberFormat="1" applyFont="1" applyFill="1" applyBorder="1" applyAlignment="1">
      <alignment horizontal="center" vertical="center" wrapText="1"/>
    </xf>
    <xf numFmtId="165" fontId="4" fillId="4" borderId="9" xfId="2" applyNumberFormat="1" applyFont="1" applyFill="1" applyBorder="1" applyAlignment="1">
      <alignment horizontal="center" vertical="center" wrapText="1"/>
    </xf>
    <xf numFmtId="165" fontId="4" fillId="0" borderId="9" xfId="2" applyNumberFormat="1" applyFont="1" applyFill="1" applyBorder="1" applyAlignment="1">
      <alignment horizontal="center" vertical="center" wrapText="1"/>
    </xf>
    <xf numFmtId="165" fontId="4" fillId="0" borderId="1" xfId="2" applyNumberFormat="1" applyFont="1" applyFill="1" applyBorder="1" applyAlignment="1">
      <alignment horizontal="left" vertical="center" wrapText="1"/>
    </xf>
    <xf numFmtId="165" fontId="6" fillId="0" borderId="1" xfId="2" applyNumberFormat="1" applyFont="1" applyFill="1" applyBorder="1" applyAlignment="1">
      <alignment horizontal="center" vertical="center" wrapText="1"/>
    </xf>
    <xf numFmtId="165" fontId="12" fillId="0" borderId="1" xfId="2" applyNumberFormat="1" applyFont="1" applyFill="1" applyBorder="1" applyAlignment="1">
      <alignment vertical="center" wrapText="1"/>
    </xf>
    <xf numFmtId="165" fontId="12" fillId="0" borderId="1" xfId="2" applyNumberFormat="1" applyFont="1" applyFill="1" applyBorder="1" applyAlignment="1">
      <alignment horizontal="center" vertical="center" wrapText="1"/>
    </xf>
    <xf numFmtId="165" fontId="12" fillId="0" borderId="1" xfId="2" applyNumberFormat="1" applyFont="1" applyFill="1" applyBorder="1" applyAlignment="1">
      <alignment horizontal="right" vertical="center" wrapText="1"/>
    </xf>
    <xf numFmtId="165" fontId="12" fillId="0" borderId="0" xfId="2" applyNumberFormat="1" applyFont="1" applyFill="1" applyBorder="1" applyAlignment="1">
      <alignment horizontal="center" vertical="center" wrapText="1"/>
    </xf>
    <xf numFmtId="165" fontId="12" fillId="0" borderId="0" xfId="2" applyNumberFormat="1" applyFont="1" applyFill="1"/>
    <xf numFmtId="164" fontId="4" fillId="0" borderId="1" xfId="2" applyFont="1" applyFill="1" applyBorder="1" applyAlignment="1">
      <alignment horizontal="center" vertical="center" wrapText="1"/>
    </xf>
    <xf numFmtId="164" fontId="4" fillId="0" borderId="0" xfId="2" applyFont="1" applyFill="1"/>
    <xf numFmtId="164" fontId="5" fillId="0" borderId="0" xfId="2" applyFont="1" applyFill="1"/>
    <xf numFmtId="0" fontId="2" fillId="0" borderId="1" xfId="0" applyFont="1" applyFill="1" applyBorder="1" applyAlignment="1">
      <alignment horizontal="center" vertical="center" wrapText="1"/>
    </xf>
    <xf numFmtId="165" fontId="4" fillId="0" borderId="0" xfId="2" applyNumberFormat="1" applyFont="1" applyFill="1" applyAlignment="1">
      <alignment horizontal="center" vertical="center"/>
    </xf>
    <xf numFmtId="165" fontId="5" fillId="0" borderId="0" xfId="2" quotePrefix="1" applyNumberFormat="1" applyFont="1" applyFill="1" applyBorder="1" applyAlignment="1">
      <alignment horizontal="center" vertical="center" wrapText="1"/>
    </xf>
    <xf numFmtId="165" fontId="5" fillId="0" borderId="0" xfId="2" applyNumberFormat="1" applyFont="1" applyFill="1" applyBorder="1" applyAlignment="1">
      <alignment horizontal="right" vertical="center" wrapText="1"/>
    </xf>
    <xf numFmtId="165" fontId="4" fillId="0" borderId="0" xfId="2" applyNumberFormat="1" applyFont="1" applyFill="1" applyBorder="1" applyAlignment="1">
      <alignment vertical="center" wrapText="1"/>
    </xf>
    <xf numFmtId="165" fontId="5" fillId="0" borderId="0" xfId="2" applyNumberFormat="1" applyFont="1" applyFill="1" applyAlignment="1">
      <alignment horizontal="center"/>
    </xf>
    <xf numFmtId="165" fontId="4" fillId="3" borderId="1" xfId="2" applyNumberFormat="1" applyFont="1" applyFill="1" applyBorder="1" applyAlignment="1">
      <alignment horizontal="center" vertical="center" wrapText="1"/>
    </xf>
    <xf numFmtId="165" fontId="4" fillId="3" borderId="4" xfId="2" applyNumberFormat="1" applyFont="1" applyFill="1" applyBorder="1" applyAlignment="1">
      <alignment horizontal="center" vertical="center" wrapText="1"/>
    </xf>
    <xf numFmtId="165" fontId="4" fillId="3" borderId="1" xfId="2" applyNumberFormat="1" applyFont="1" applyFill="1" applyBorder="1" applyAlignment="1">
      <alignment vertical="center"/>
    </xf>
    <xf numFmtId="165" fontId="5" fillId="3" borderId="1" xfId="2" applyNumberFormat="1" applyFont="1" applyFill="1" applyBorder="1"/>
    <xf numFmtId="165" fontId="4" fillId="0" borderId="1" xfId="2" applyNumberFormat="1" applyFont="1" applyFill="1" applyBorder="1" applyAlignment="1">
      <alignment horizontal="center" vertical="center" wrapText="1"/>
    </xf>
    <xf numFmtId="165" fontId="14" fillId="0" borderId="0" xfId="2" applyNumberFormat="1" applyFont="1" applyFill="1" applyAlignment="1">
      <alignment horizontal="center" vertical="center"/>
    </xf>
    <xf numFmtId="165" fontId="5" fillId="0" borderId="1" xfId="2" applyNumberFormat="1" applyFont="1" applyFill="1" applyBorder="1" applyAlignment="1">
      <alignment horizontal="center" vertical="center" wrapText="1"/>
    </xf>
    <xf numFmtId="165" fontId="5" fillId="0" borderId="2" xfId="2" applyNumberFormat="1" applyFont="1" applyFill="1" applyBorder="1" applyAlignment="1">
      <alignment horizontal="right" vertical="center" wrapText="1"/>
    </xf>
    <xf numFmtId="0" fontId="15" fillId="0" borderId="0" xfId="0" applyFont="1"/>
    <xf numFmtId="165" fontId="6" fillId="0" borderId="8" xfId="2" applyNumberFormat="1" applyFont="1" applyFill="1" applyBorder="1" applyAlignment="1"/>
    <xf numFmtId="165" fontId="4" fillId="3" borderId="1" xfId="2" applyNumberFormat="1" applyFont="1" applyFill="1" applyBorder="1" applyAlignment="1">
      <alignment horizontal="center" vertical="center"/>
    </xf>
    <xf numFmtId="165" fontId="4" fillId="0" borderId="1" xfId="2" applyNumberFormat="1" applyFont="1" applyFill="1" applyBorder="1" applyAlignment="1">
      <alignment horizontal="center" vertical="center" wrapText="1"/>
    </xf>
    <xf numFmtId="165" fontId="13" fillId="0" borderId="0" xfId="2" applyNumberFormat="1" applyFont="1" applyFill="1" applyAlignment="1">
      <alignment horizontal="center" vertical="center" wrapText="1"/>
    </xf>
    <xf numFmtId="165" fontId="14" fillId="0" borderId="0" xfId="2" applyNumberFormat="1" applyFont="1" applyFill="1" applyAlignment="1">
      <alignment horizontal="center" vertical="center"/>
    </xf>
    <xf numFmtId="165" fontId="5" fillId="0" borderId="1" xfId="2" applyNumberFormat="1" applyFont="1" applyFill="1" applyBorder="1" applyAlignment="1">
      <alignment horizontal="center" vertical="center" wrapText="1"/>
    </xf>
    <xf numFmtId="165" fontId="6" fillId="0" borderId="8" xfId="2" applyNumberFormat="1" applyFont="1" applyFill="1" applyBorder="1" applyAlignment="1">
      <alignment horizontal="center"/>
    </xf>
    <xf numFmtId="165" fontId="4" fillId="0" borderId="6" xfId="2" applyNumberFormat="1" applyFont="1" applyFill="1" applyBorder="1" applyAlignment="1">
      <alignment horizontal="center" vertical="center" wrapText="1"/>
    </xf>
    <xf numFmtId="165" fontId="4" fillId="0" borderId="4" xfId="2" applyNumberFormat="1" applyFont="1" applyFill="1" applyBorder="1" applyAlignment="1">
      <alignment horizontal="center" vertical="center" wrapText="1"/>
    </xf>
    <xf numFmtId="165" fontId="4" fillId="0" borderId="2" xfId="2" applyNumberFormat="1" applyFont="1" applyFill="1" applyBorder="1" applyAlignment="1">
      <alignment horizontal="center" vertical="center" wrapText="1"/>
    </xf>
  </cellXfs>
  <cellStyles count="12">
    <cellStyle name="AutoFormat-Optionen 2" xfId="1"/>
    <cellStyle name="Comma" xfId="2" builtinId="3"/>
    <cellStyle name="Comma 10 2" xfId="3"/>
    <cellStyle name="Comma 3" xfId="4"/>
    <cellStyle name="Normal" xfId="0" builtinId="0"/>
    <cellStyle name="Normal 11 2" xfId="5"/>
    <cellStyle name="Normal 2 39" xfId="6"/>
    <cellStyle name="Normal 3" xfId="7"/>
    <cellStyle name="Normal 3 2" xfId="8"/>
    <cellStyle name="Normal 69" xfId="9"/>
    <cellStyle name="Normal 69 2 2" xfId="10"/>
    <cellStyle name="Normal 8"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bwMode="auto">
        <a:noFill/>
        <a:ln>
          <a:noFill/>
        </a:ln>
        <a:extLst/>
      </a:spPr>
      <a:bodyPr/>
      <a:lstStyle/>
    </a:tx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1"/>
  <sheetViews>
    <sheetView tabSelected="1" topLeftCell="A2" zoomScale="85" zoomScaleNormal="85" workbookViewId="0">
      <selection activeCell="A2" sqref="A2:N2"/>
    </sheetView>
  </sheetViews>
  <sheetFormatPr defaultColWidth="9.109375" defaultRowHeight="13.8" outlineLevelCol="1"/>
  <cols>
    <col min="1" max="1" width="6" style="22" customWidth="1"/>
    <col min="2" max="2" width="37.6640625" style="22" customWidth="1"/>
    <col min="3" max="3" width="12.33203125" style="22" customWidth="1"/>
    <col min="4" max="4" width="12.109375" style="22" customWidth="1"/>
    <col min="5" max="5" width="10.5546875" style="37" customWidth="1"/>
    <col min="6" max="6" width="19.6640625" style="22" customWidth="1"/>
    <col min="7" max="7" width="11.88671875" style="22" customWidth="1"/>
    <col min="8" max="8" width="12.5546875" style="22" customWidth="1"/>
    <col min="9" max="9" width="11.5546875" style="22" customWidth="1"/>
    <col min="10" max="12" width="11.5546875" style="58" customWidth="1"/>
    <col min="13" max="13" width="9.6640625" style="58" customWidth="1"/>
    <col min="14" max="14" width="11.5546875" style="22" customWidth="1"/>
    <col min="15" max="16" width="9.5546875" style="58" hidden="1" customWidth="1" outlineLevel="1"/>
    <col min="17" max="17" width="9.109375" style="22" hidden="1" customWidth="1" outlineLevel="1"/>
    <col min="18" max="18" width="9.109375" style="22" collapsed="1"/>
    <col min="19" max="16384" width="9.109375" style="22"/>
  </cols>
  <sheetData>
    <row r="1" spans="1:17" s="16" customFormat="1" ht="24" customHeight="1">
      <c r="A1" s="71" t="s">
        <v>329</v>
      </c>
      <c r="B1" s="71"/>
      <c r="C1" s="71"/>
      <c r="D1" s="71"/>
      <c r="E1" s="71"/>
      <c r="F1" s="71"/>
      <c r="G1" s="71"/>
      <c r="H1" s="71"/>
      <c r="I1" s="71"/>
      <c r="J1" s="71"/>
      <c r="K1" s="71"/>
      <c r="L1" s="71"/>
      <c r="M1" s="71"/>
      <c r="N1" s="71"/>
      <c r="O1" s="35"/>
      <c r="P1" s="35"/>
    </row>
    <row r="2" spans="1:17" s="16" customFormat="1" ht="19.5" customHeight="1">
      <c r="A2" s="72" t="s">
        <v>331</v>
      </c>
      <c r="B2" s="72"/>
      <c r="C2" s="72"/>
      <c r="D2" s="72"/>
      <c r="E2" s="72"/>
      <c r="F2" s="72"/>
      <c r="G2" s="72"/>
      <c r="H2" s="72"/>
      <c r="I2" s="72"/>
      <c r="J2" s="72"/>
      <c r="K2" s="72"/>
      <c r="L2" s="72"/>
      <c r="M2" s="72"/>
      <c r="N2" s="72"/>
      <c r="O2" s="36"/>
      <c r="P2" s="36"/>
    </row>
    <row r="3" spans="1:17" s="16" customFormat="1" ht="19.5" customHeight="1">
      <c r="A3" s="64"/>
      <c r="B3" s="64"/>
      <c r="C3" s="64"/>
      <c r="D3" s="64"/>
      <c r="E3" s="64"/>
      <c r="F3" s="64"/>
      <c r="G3" s="64"/>
      <c r="H3" s="64"/>
      <c r="I3" s="64"/>
      <c r="J3" s="64"/>
      <c r="K3" s="64"/>
      <c r="L3" s="64"/>
      <c r="M3" s="64"/>
      <c r="N3" s="64"/>
      <c r="O3" s="36"/>
      <c r="P3" s="36"/>
    </row>
    <row r="4" spans="1:17" ht="18">
      <c r="C4" s="67"/>
      <c r="G4" s="68"/>
      <c r="H4" s="68"/>
      <c r="I4" s="68"/>
      <c r="J4" s="68"/>
      <c r="K4" s="68"/>
      <c r="L4" s="74" t="s">
        <v>330</v>
      </c>
      <c r="M4" s="74"/>
      <c r="N4" s="74"/>
      <c r="O4" s="38"/>
      <c r="P4" s="38"/>
    </row>
    <row r="5" spans="1:17" ht="33.6" customHeight="1">
      <c r="A5" s="70" t="s">
        <v>0</v>
      </c>
      <c r="B5" s="70" t="s">
        <v>1</v>
      </c>
      <c r="C5" s="70" t="s">
        <v>6</v>
      </c>
      <c r="D5" s="70" t="s">
        <v>2</v>
      </c>
      <c r="E5" s="70" t="s">
        <v>7</v>
      </c>
      <c r="F5" s="70" t="s">
        <v>25</v>
      </c>
      <c r="G5" s="70" t="s">
        <v>26</v>
      </c>
      <c r="H5" s="70"/>
      <c r="I5" s="70"/>
      <c r="J5" s="70" t="s">
        <v>86</v>
      </c>
      <c r="K5" s="70"/>
      <c r="L5" s="70"/>
      <c r="M5" s="75" t="s">
        <v>85</v>
      </c>
      <c r="N5" s="70" t="s">
        <v>3</v>
      </c>
      <c r="O5" s="70" t="s">
        <v>38</v>
      </c>
      <c r="P5" s="70" t="s">
        <v>39</v>
      </c>
    </row>
    <row r="6" spans="1:17" ht="22.5" customHeight="1">
      <c r="A6" s="70"/>
      <c r="B6" s="70"/>
      <c r="C6" s="70"/>
      <c r="D6" s="70"/>
      <c r="E6" s="70"/>
      <c r="F6" s="70"/>
      <c r="G6" s="73" t="s">
        <v>325</v>
      </c>
      <c r="H6" s="70" t="s">
        <v>27</v>
      </c>
      <c r="I6" s="70"/>
      <c r="J6" s="73" t="s">
        <v>325</v>
      </c>
      <c r="K6" s="70" t="s">
        <v>27</v>
      </c>
      <c r="L6" s="70"/>
      <c r="M6" s="76"/>
      <c r="N6" s="70"/>
      <c r="O6" s="70"/>
      <c r="P6" s="70"/>
    </row>
    <row r="7" spans="1:17" ht="38.4" customHeight="1">
      <c r="A7" s="70"/>
      <c r="B7" s="70"/>
      <c r="C7" s="70"/>
      <c r="D7" s="70"/>
      <c r="E7" s="70"/>
      <c r="F7" s="70"/>
      <c r="G7" s="73"/>
      <c r="H7" s="2" t="s">
        <v>83</v>
      </c>
      <c r="I7" s="2" t="s">
        <v>84</v>
      </c>
      <c r="J7" s="73"/>
      <c r="K7" s="2" t="s">
        <v>83</v>
      </c>
      <c r="L7" s="2" t="s">
        <v>84</v>
      </c>
      <c r="M7" s="77"/>
      <c r="N7" s="70"/>
      <c r="O7" s="70"/>
      <c r="P7" s="70"/>
    </row>
    <row r="8" spans="1:17" ht="36.6" customHeight="1">
      <c r="A8" s="19"/>
      <c r="B8" s="19" t="s">
        <v>54</v>
      </c>
      <c r="C8" s="19"/>
      <c r="D8" s="19"/>
      <c r="E8" s="19"/>
      <c r="F8" s="19"/>
      <c r="G8" s="19">
        <f t="shared" ref="G8:L8" si="0">G9+G145</f>
        <v>205296.286918</v>
      </c>
      <c r="H8" s="19">
        <f t="shared" si="0"/>
        <v>160337.28</v>
      </c>
      <c r="I8" s="19">
        <f t="shared" si="0"/>
        <v>26343.279999999999</v>
      </c>
      <c r="J8" s="19">
        <f t="shared" si="0"/>
        <v>205086.286918</v>
      </c>
      <c r="K8" s="19">
        <f t="shared" si="0"/>
        <v>160337.28</v>
      </c>
      <c r="L8" s="19">
        <f t="shared" si="0"/>
        <v>26343.279999999999</v>
      </c>
      <c r="M8" s="63"/>
      <c r="N8" s="19"/>
      <c r="O8" s="19">
        <f>O9+O145</f>
        <v>188</v>
      </c>
      <c r="P8" s="19">
        <f>P9+P145</f>
        <v>83</v>
      </c>
      <c r="Q8" s="30">
        <f>P8/O8*100</f>
        <v>44.148936170212764</v>
      </c>
    </row>
    <row r="9" spans="1:17" ht="71.25" customHeight="1">
      <c r="A9" s="39" t="s">
        <v>40</v>
      </c>
      <c r="B9" s="39" t="s">
        <v>41</v>
      </c>
      <c r="C9" s="40"/>
      <c r="D9" s="39"/>
      <c r="E9" s="40"/>
      <c r="F9" s="39"/>
      <c r="G9" s="41">
        <f t="shared" ref="G9:L9" si="1">G10+G22+G123+G131+G142+G20</f>
        <v>160871.47491799999</v>
      </c>
      <c r="H9" s="41">
        <f t="shared" si="1"/>
        <v>135124</v>
      </c>
      <c r="I9" s="41">
        <f t="shared" si="1"/>
        <v>13052</v>
      </c>
      <c r="J9" s="41">
        <f t="shared" si="1"/>
        <v>160661.47491799999</v>
      </c>
      <c r="K9" s="41">
        <f t="shared" si="1"/>
        <v>135124</v>
      </c>
      <c r="L9" s="41">
        <f t="shared" si="1"/>
        <v>13052</v>
      </c>
      <c r="M9" s="41"/>
      <c r="N9" s="39"/>
      <c r="O9" s="42">
        <f>O10+O22+O123+O131+O142+O20</f>
        <v>115</v>
      </c>
      <c r="P9" s="42">
        <f>P10+P22+P123+P131+P142+P20</f>
        <v>45</v>
      </c>
      <c r="Q9" s="34">
        <f>P9/O9*100</f>
        <v>39.130434782608695</v>
      </c>
    </row>
    <row r="10" spans="1:17" s="3" customFormat="1" ht="55.5" customHeight="1">
      <c r="A10" s="19" t="s">
        <v>31</v>
      </c>
      <c r="B10" s="13" t="s">
        <v>35</v>
      </c>
      <c r="C10" s="13"/>
      <c r="D10" s="13"/>
      <c r="E10" s="19"/>
      <c r="F10" s="13"/>
      <c r="G10" s="4">
        <f>SUM(G11:G19)</f>
        <v>8561</v>
      </c>
      <c r="H10" s="4">
        <f t="shared" ref="H10:L10" si="2">SUM(H11:H19)</f>
        <v>7980</v>
      </c>
      <c r="I10" s="4">
        <f t="shared" si="2"/>
        <v>244</v>
      </c>
      <c r="J10" s="4">
        <f t="shared" si="2"/>
        <v>8561</v>
      </c>
      <c r="K10" s="4">
        <f t="shared" si="2"/>
        <v>7980</v>
      </c>
      <c r="L10" s="4">
        <f t="shared" si="2"/>
        <v>244</v>
      </c>
      <c r="M10" s="63"/>
      <c r="N10" s="4"/>
      <c r="O10" s="9">
        <f>COUNTIF(O11:O19,"x")</f>
        <v>3</v>
      </c>
      <c r="P10" s="9">
        <f>COUNTIF(P11:P19,"x")</f>
        <v>0</v>
      </c>
    </row>
    <row r="11" spans="1:17" ht="30.9" customHeight="1">
      <c r="A11" s="31">
        <v>1</v>
      </c>
      <c r="B11" s="11" t="s">
        <v>87</v>
      </c>
      <c r="C11" s="2" t="s">
        <v>13</v>
      </c>
      <c r="D11" s="2" t="s">
        <v>8</v>
      </c>
      <c r="E11" s="2" t="s">
        <v>91</v>
      </c>
      <c r="F11" s="2" t="s">
        <v>97</v>
      </c>
      <c r="G11" s="1">
        <v>1460</v>
      </c>
      <c r="H11" s="1">
        <v>1360</v>
      </c>
      <c r="I11" s="1"/>
      <c r="J11" s="1">
        <f>G11</f>
        <v>1460</v>
      </c>
      <c r="K11" s="1">
        <f>H11</f>
        <v>1360</v>
      </c>
      <c r="L11" s="1"/>
      <c r="M11" s="65"/>
      <c r="N11" s="2" t="s">
        <v>89</v>
      </c>
      <c r="O11" s="10" t="s">
        <v>37</v>
      </c>
      <c r="P11" s="20"/>
    </row>
    <row r="12" spans="1:17" ht="30.9" customHeight="1">
      <c r="A12" s="31">
        <f>A11+1</f>
        <v>2</v>
      </c>
      <c r="B12" s="11" t="s">
        <v>88</v>
      </c>
      <c r="C12" s="2" t="s">
        <v>13</v>
      </c>
      <c r="D12" s="2" t="s">
        <v>15</v>
      </c>
      <c r="E12" s="2" t="s">
        <v>91</v>
      </c>
      <c r="F12" s="2" t="s">
        <v>98</v>
      </c>
      <c r="G12" s="1">
        <v>2630</v>
      </c>
      <c r="H12" s="1">
        <v>2393</v>
      </c>
      <c r="I12" s="1"/>
      <c r="J12" s="1">
        <f t="shared" ref="J12:J19" si="3">G12</f>
        <v>2630</v>
      </c>
      <c r="K12" s="1">
        <f t="shared" ref="K12:K19" si="4">H12</f>
        <v>2393</v>
      </c>
      <c r="L12" s="1"/>
      <c r="M12" s="65"/>
      <c r="N12" s="2" t="s">
        <v>90</v>
      </c>
      <c r="O12" s="10" t="s">
        <v>37</v>
      </c>
      <c r="P12" s="20"/>
    </row>
    <row r="13" spans="1:17" ht="36.9" customHeight="1">
      <c r="A13" s="31">
        <f t="shared" ref="A13:A19" si="5">A12+1</f>
        <v>3</v>
      </c>
      <c r="B13" s="11" t="s">
        <v>17</v>
      </c>
      <c r="C13" s="2" t="s">
        <v>13</v>
      </c>
      <c r="D13" s="2" t="s">
        <v>24</v>
      </c>
      <c r="E13" s="2" t="s">
        <v>42</v>
      </c>
      <c r="F13" s="2" t="s">
        <v>51</v>
      </c>
      <c r="G13" s="1">
        <f>SUM(H13:I13)</f>
        <v>2200</v>
      </c>
      <c r="H13" s="1">
        <v>2200</v>
      </c>
      <c r="I13" s="1"/>
      <c r="J13" s="1">
        <f t="shared" si="3"/>
        <v>2200</v>
      </c>
      <c r="K13" s="1">
        <f t="shared" si="4"/>
        <v>2200</v>
      </c>
      <c r="L13" s="1"/>
      <c r="M13" s="65"/>
      <c r="N13" s="2" t="s">
        <v>90</v>
      </c>
      <c r="O13" s="10" t="s">
        <v>37</v>
      </c>
      <c r="P13" s="20"/>
    </row>
    <row r="14" spans="1:17" ht="30.9" customHeight="1">
      <c r="A14" s="31">
        <f t="shared" si="5"/>
        <v>4</v>
      </c>
      <c r="B14" s="11" t="s">
        <v>160</v>
      </c>
      <c r="C14" s="2" t="s">
        <v>11</v>
      </c>
      <c r="D14" s="2" t="s">
        <v>8</v>
      </c>
      <c r="E14" s="2" t="s">
        <v>82</v>
      </c>
      <c r="F14" s="2" t="s">
        <v>324</v>
      </c>
      <c r="G14" s="1">
        <f>H14+I14</f>
        <v>871</v>
      </c>
      <c r="H14" s="1">
        <v>836</v>
      </c>
      <c r="I14" s="1">
        <v>35</v>
      </c>
      <c r="J14" s="1">
        <f t="shared" si="3"/>
        <v>871</v>
      </c>
      <c r="K14" s="1">
        <f t="shared" si="4"/>
        <v>836</v>
      </c>
      <c r="L14" s="1">
        <f>I14</f>
        <v>35</v>
      </c>
      <c r="M14" s="65"/>
      <c r="N14" s="1"/>
      <c r="O14" s="32"/>
      <c r="P14" s="33"/>
    </row>
    <row r="15" spans="1:17" ht="27.6">
      <c r="A15" s="31">
        <f t="shared" si="5"/>
        <v>5</v>
      </c>
      <c r="B15" s="11" t="s">
        <v>55</v>
      </c>
      <c r="C15" s="2" t="s">
        <v>21</v>
      </c>
      <c r="D15" s="2" t="s">
        <v>24</v>
      </c>
      <c r="E15" s="2" t="s">
        <v>82</v>
      </c>
      <c r="F15" s="2" t="s">
        <v>93</v>
      </c>
      <c r="G15" s="1">
        <f t="shared" ref="G15:G17" si="6">H15+I15</f>
        <v>200</v>
      </c>
      <c r="H15" s="1">
        <v>159</v>
      </c>
      <c r="I15" s="1">
        <v>41</v>
      </c>
      <c r="J15" s="1">
        <f t="shared" si="3"/>
        <v>200</v>
      </c>
      <c r="K15" s="1">
        <f t="shared" si="4"/>
        <v>159</v>
      </c>
      <c r="L15" s="1">
        <f t="shared" ref="L15:L19" si="7">I15</f>
        <v>41</v>
      </c>
      <c r="M15" s="65"/>
      <c r="N15" s="1"/>
      <c r="O15" s="32"/>
      <c r="P15" s="33"/>
    </row>
    <row r="16" spans="1:17" ht="27.6">
      <c r="A16" s="31">
        <f t="shared" si="5"/>
        <v>6</v>
      </c>
      <c r="B16" s="11" t="s">
        <v>55</v>
      </c>
      <c r="C16" s="2" t="s">
        <v>19</v>
      </c>
      <c r="D16" s="2" t="s">
        <v>92</v>
      </c>
      <c r="E16" s="2" t="s">
        <v>82</v>
      </c>
      <c r="F16" s="2" t="s">
        <v>56</v>
      </c>
      <c r="G16" s="1">
        <f t="shared" si="6"/>
        <v>160</v>
      </c>
      <c r="H16" s="1">
        <v>119</v>
      </c>
      <c r="I16" s="1">
        <v>41</v>
      </c>
      <c r="J16" s="1">
        <f t="shared" si="3"/>
        <v>160</v>
      </c>
      <c r="K16" s="1">
        <f t="shared" si="4"/>
        <v>119</v>
      </c>
      <c r="L16" s="1">
        <f t="shared" si="7"/>
        <v>41</v>
      </c>
      <c r="M16" s="65"/>
      <c r="N16" s="1"/>
      <c r="O16" s="32"/>
      <c r="P16" s="20"/>
    </row>
    <row r="17" spans="1:17" ht="27.6">
      <c r="A17" s="31">
        <f t="shared" si="5"/>
        <v>7</v>
      </c>
      <c r="B17" s="11" t="s">
        <v>55</v>
      </c>
      <c r="C17" s="2" t="s">
        <v>18</v>
      </c>
      <c r="D17" s="2" t="s">
        <v>10</v>
      </c>
      <c r="E17" s="2" t="s">
        <v>82</v>
      </c>
      <c r="F17" s="2" t="s">
        <v>103</v>
      </c>
      <c r="G17" s="1">
        <f t="shared" si="6"/>
        <v>720</v>
      </c>
      <c r="H17" s="1">
        <v>675</v>
      </c>
      <c r="I17" s="1">
        <v>45</v>
      </c>
      <c r="J17" s="1">
        <f t="shared" si="3"/>
        <v>720</v>
      </c>
      <c r="K17" s="1">
        <f t="shared" si="4"/>
        <v>675</v>
      </c>
      <c r="L17" s="1">
        <f t="shared" si="7"/>
        <v>45</v>
      </c>
      <c r="M17" s="65"/>
      <c r="N17" s="1"/>
      <c r="O17" s="32"/>
      <c r="P17" s="20"/>
    </row>
    <row r="18" spans="1:17" ht="27.6">
      <c r="A18" s="31">
        <f t="shared" si="5"/>
        <v>8</v>
      </c>
      <c r="B18" s="11" t="s">
        <v>55</v>
      </c>
      <c r="C18" s="2" t="s">
        <v>16</v>
      </c>
      <c r="D18" s="2" t="s">
        <v>15</v>
      </c>
      <c r="E18" s="2" t="s">
        <v>82</v>
      </c>
      <c r="F18" s="2" t="s">
        <v>93</v>
      </c>
      <c r="G18" s="1">
        <f t="shared" ref="G18" si="8">H18+I18</f>
        <v>200</v>
      </c>
      <c r="H18" s="1">
        <v>159</v>
      </c>
      <c r="I18" s="1">
        <v>41</v>
      </c>
      <c r="J18" s="1">
        <f t="shared" si="3"/>
        <v>200</v>
      </c>
      <c r="K18" s="1">
        <f t="shared" si="4"/>
        <v>159</v>
      </c>
      <c r="L18" s="1">
        <f t="shared" si="7"/>
        <v>41</v>
      </c>
      <c r="M18" s="65"/>
      <c r="N18" s="1"/>
      <c r="O18" s="32"/>
      <c r="P18" s="20"/>
    </row>
    <row r="19" spans="1:17" ht="27.6">
      <c r="A19" s="31">
        <f t="shared" si="5"/>
        <v>9</v>
      </c>
      <c r="B19" s="11" t="s">
        <v>55</v>
      </c>
      <c r="C19" s="2" t="s">
        <v>18</v>
      </c>
      <c r="D19" s="2" t="s">
        <v>10</v>
      </c>
      <c r="E19" s="2" t="s">
        <v>82</v>
      </c>
      <c r="F19" s="2" t="s">
        <v>57</v>
      </c>
      <c r="G19" s="1">
        <f t="shared" ref="G19" si="9">H19+I19</f>
        <v>120</v>
      </c>
      <c r="H19" s="1">
        <v>79</v>
      </c>
      <c r="I19" s="1">
        <v>41</v>
      </c>
      <c r="J19" s="1">
        <f t="shared" si="3"/>
        <v>120</v>
      </c>
      <c r="K19" s="1">
        <f t="shared" si="4"/>
        <v>79</v>
      </c>
      <c r="L19" s="1">
        <f t="shared" si="7"/>
        <v>41</v>
      </c>
      <c r="M19" s="65"/>
      <c r="N19" s="1"/>
      <c r="O19" s="32"/>
      <c r="P19" s="20"/>
    </row>
    <row r="20" spans="1:17" ht="32.1" customHeight="1">
      <c r="A20" s="19" t="s">
        <v>32</v>
      </c>
      <c r="B20" s="43" t="s">
        <v>94</v>
      </c>
      <c r="C20" s="19"/>
      <c r="D20" s="19"/>
      <c r="E20" s="2"/>
      <c r="F20" s="2"/>
      <c r="G20" s="4">
        <f>G21</f>
        <v>36200</v>
      </c>
      <c r="H20" s="4">
        <f t="shared" ref="H20:L20" si="10">H21</f>
        <v>29923</v>
      </c>
      <c r="I20" s="4">
        <f t="shared" si="10"/>
        <v>3800</v>
      </c>
      <c r="J20" s="4">
        <f t="shared" si="10"/>
        <v>36200</v>
      </c>
      <c r="K20" s="4">
        <f t="shared" si="10"/>
        <v>29923</v>
      </c>
      <c r="L20" s="4">
        <f t="shared" si="10"/>
        <v>3800</v>
      </c>
      <c r="M20" s="65"/>
      <c r="N20" s="1"/>
      <c r="O20" s="10">
        <v>1</v>
      </c>
      <c r="P20" s="21">
        <v>0</v>
      </c>
    </row>
    <row r="21" spans="1:17" ht="48.6" customHeight="1">
      <c r="A21" s="31"/>
      <c r="B21" s="11" t="s">
        <v>95</v>
      </c>
      <c r="C21" s="2" t="s">
        <v>79</v>
      </c>
      <c r="D21" s="2" t="s">
        <v>8</v>
      </c>
      <c r="E21" s="2" t="s">
        <v>96</v>
      </c>
      <c r="F21" s="2" t="s">
        <v>99</v>
      </c>
      <c r="G21" s="1">
        <v>36200</v>
      </c>
      <c r="H21" s="1">
        <v>29923</v>
      </c>
      <c r="I21" s="1">
        <v>3800</v>
      </c>
      <c r="J21" s="1">
        <v>36200</v>
      </c>
      <c r="K21" s="1">
        <v>29923</v>
      </c>
      <c r="L21" s="1">
        <f>I21</f>
        <v>3800</v>
      </c>
      <c r="M21" s="65"/>
      <c r="N21" s="2" t="s">
        <v>90</v>
      </c>
      <c r="O21" s="20" t="s">
        <v>37</v>
      </c>
      <c r="P21" s="20"/>
    </row>
    <row r="22" spans="1:17" s="3" customFormat="1" ht="85.5" customHeight="1">
      <c r="A22" s="19" t="s">
        <v>5</v>
      </c>
      <c r="B22" s="13" t="s">
        <v>34</v>
      </c>
      <c r="C22" s="13"/>
      <c r="D22" s="13"/>
      <c r="E22" s="19"/>
      <c r="F22" s="13"/>
      <c r="G22" s="4">
        <f t="shared" ref="G22:L22" si="11">G24+G29+G46+G63+G69+G87+G107</f>
        <v>90402.474918000007</v>
      </c>
      <c r="H22" s="4">
        <f t="shared" si="11"/>
        <v>77384</v>
      </c>
      <c r="I22" s="4">
        <f t="shared" si="11"/>
        <v>6035</v>
      </c>
      <c r="J22" s="4">
        <f t="shared" si="11"/>
        <v>90192.474918000007</v>
      </c>
      <c r="K22" s="4">
        <f t="shared" si="11"/>
        <v>77384</v>
      </c>
      <c r="L22" s="4">
        <f t="shared" si="11"/>
        <v>6035</v>
      </c>
      <c r="M22" s="63"/>
      <c r="N22" s="13"/>
      <c r="O22" s="4">
        <f>O24+O29+O46+O63+O69+O87+O107</f>
        <v>92</v>
      </c>
      <c r="P22" s="4">
        <f>P24+P29+P46+P63+P69+P87+P107</f>
        <v>39</v>
      </c>
      <c r="Q22" s="4">
        <f>P22/O22</f>
        <v>0.42391304347826086</v>
      </c>
    </row>
    <row r="23" spans="1:17" s="49" customFormat="1" ht="17.25" customHeight="1">
      <c r="A23" s="44"/>
      <c r="B23" s="45" t="s">
        <v>4</v>
      </c>
      <c r="C23" s="45"/>
      <c r="D23" s="45"/>
      <c r="E23" s="46"/>
      <c r="F23" s="45"/>
      <c r="G23" s="47"/>
      <c r="H23" s="47"/>
      <c r="I23" s="47"/>
      <c r="J23" s="46"/>
      <c r="K23" s="46"/>
      <c r="L23" s="46"/>
      <c r="M23" s="46"/>
      <c r="N23" s="45"/>
      <c r="O23" s="48"/>
      <c r="P23" s="48"/>
    </row>
    <row r="24" spans="1:17" ht="21.6" customHeight="1">
      <c r="A24" s="12"/>
      <c r="B24" s="13" t="s">
        <v>9</v>
      </c>
      <c r="C24" s="14"/>
      <c r="D24" s="14"/>
      <c r="E24" s="14"/>
      <c r="F24" s="15"/>
      <c r="G24" s="4">
        <f>SUM(G25:G28)</f>
        <v>37401</v>
      </c>
      <c r="H24" s="4">
        <f t="shared" ref="H24:I24" si="12">SUM(H25:H28)</f>
        <v>31526</v>
      </c>
      <c r="I24" s="4">
        <f t="shared" si="12"/>
        <v>3735</v>
      </c>
      <c r="J24" s="4">
        <f t="shared" ref="J24:L24" si="13">SUM(J25:J28)</f>
        <v>37401</v>
      </c>
      <c r="K24" s="4">
        <f t="shared" si="13"/>
        <v>31526</v>
      </c>
      <c r="L24" s="4">
        <f t="shared" si="13"/>
        <v>3735</v>
      </c>
      <c r="M24" s="63"/>
      <c r="N24" s="13"/>
      <c r="O24" s="9">
        <f>COUNTIF(O25:O28,"x")</f>
        <v>4</v>
      </c>
      <c r="P24" s="9">
        <f>COUNTIF(P25:P28,"x")</f>
        <v>0</v>
      </c>
      <c r="Q24" s="16">
        <f>P24/O24*100</f>
        <v>0</v>
      </c>
    </row>
    <row r="25" spans="1:17" ht="54.75" customHeight="1">
      <c r="A25" s="18">
        <v>1</v>
      </c>
      <c r="B25" s="11" t="s">
        <v>280</v>
      </c>
      <c r="C25" s="2" t="s">
        <v>79</v>
      </c>
      <c r="D25" s="2" t="s">
        <v>10</v>
      </c>
      <c r="E25" s="2" t="s">
        <v>91</v>
      </c>
      <c r="F25" s="2" t="s">
        <v>281</v>
      </c>
      <c r="G25" s="1">
        <v>871</v>
      </c>
      <c r="H25" s="1">
        <v>796</v>
      </c>
      <c r="I25" s="1">
        <v>25</v>
      </c>
      <c r="J25" s="1">
        <f t="shared" ref="J25:L28" si="14">G25</f>
        <v>871</v>
      </c>
      <c r="K25" s="1">
        <f t="shared" si="14"/>
        <v>796</v>
      </c>
      <c r="L25" s="2">
        <f t="shared" si="14"/>
        <v>25</v>
      </c>
      <c r="M25" s="65"/>
      <c r="N25" s="19"/>
      <c r="O25" s="20" t="s">
        <v>37</v>
      </c>
      <c r="P25" s="20"/>
      <c r="Q25" s="20"/>
    </row>
    <row r="26" spans="1:17" ht="54.75" customHeight="1">
      <c r="A26" s="18">
        <f t="shared" ref="A26:A28" si="15">A25+1</f>
        <v>2</v>
      </c>
      <c r="B26" s="17" t="s">
        <v>282</v>
      </c>
      <c r="C26" s="2" t="s">
        <v>79</v>
      </c>
      <c r="D26" s="2" t="s">
        <v>286</v>
      </c>
      <c r="E26" s="2" t="s">
        <v>96</v>
      </c>
      <c r="F26" s="2" t="s">
        <v>283</v>
      </c>
      <c r="G26" s="5">
        <v>30700</v>
      </c>
      <c r="H26" s="5">
        <v>25380</v>
      </c>
      <c r="I26" s="5">
        <v>3710</v>
      </c>
      <c r="J26" s="1">
        <f t="shared" si="14"/>
        <v>30700</v>
      </c>
      <c r="K26" s="1">
        <f t="shared" si="14"/>
        <v>25380</v>
      </c>
      <c r="L26" s="2">
        <f t="shared" si="14"/>
        <v>3710</v>
      </c>
      <c r="M26" s="65"/>
      <c r="N26" s="19"/>
      <c r="O26" s="20" t="s">
        <v>37</v>
      </c>
      <c r="P26" s="20"/>
      <c r="Q26" s="20"/>
    </row>
    <row r="27" spans="1:17" ht="54.75" customHeight="1">
      <c r="A27" s="18">
        <f t="shared" si="15"/>
        <v>3</v>
      </c>
      <c r="B27" s="17" t="s">
        <v>288</v>
      </c>
      <c r="C27" s="2" t="s">
        <v>79</v>
      </c>
      <c r="D27" s="2" t="s">
        <v>285</v>
      </c>
      <c r="E27" s="2" t="s">
        <v>59</v>
      </c>
      <c r="F27" s="2" t="s">
        <v>289</v>
      </c>
      <c r="G27" s="5">
        <v>2350</v>
      </c>
      <c r="H27" s="5">
        <v>2150</v>
      </c>
      <c r="I27" s="5"/>
      <c r="J27" s="1">
        <f t="shared" si="14"/>
        <v>2350</v>
      </c>
      <c r="K27" s="1">
        <f t="shared" si="14"/>
        <v>2150</v>
      </c>
      <c r="L27" s="2">
        <f t="shared" si="14"/>
        <v>0</v>
      </c>
      <c r="M27" s="65"/>
      <c r="N27" s="50"/>
      <c r="O27" s="20" t="s">
        <v>37</v>
      </c>
      <c r="P27" s="20"/>
      <c r="Q27" s="20"/>
    </row>
    <row r="28" spans="1:17" ht="54.75" customHeight="1">
      <c r="A28" s="18">
        <f t="shared" si="15"/>
        <v>4</v>
      </c>
      <c r="B28" s="17" t="s">
        <v>284</v>
      </c>
      <c r="C28" s="2" t="s">
        <v>79</v>
      </c>
      <c r="D28" s="2" t="s">
        <v>287</v>
      </c>
      <c r="E28" s="2" t="s">
        <v>59</v>
      </c>
      <c r="F28" s="2" t="s">
        <v>301</v>
      </c>
      <c r="G28" s="5">
        <v>3480</v>
      </c>
      <c r="H28" s="5">
        <v>3200</v>
      </c>
      <c r="I28" s="5"/>
      <c r="J28" s="1">
        <f t="shared" si="14"/>
        <v>3480</v>
      </c>
      <c r="K28" s="1">
        <f t="shared" si="14"/>
        <v>3200</v>
      </c>
      <c r="L28" s="2">
        <f t="shared" si="14"/>
        <v>0</v>
      </c>
      <c r="M28" s="65"/>
      <c r="N28" s="50"/>
      <c r="O28" s="20" t="s">
        <v>37</v>
      </c>
      <c r="P28" s="20"/>
      <c r="Q28" s="20"/>
    </row>
    <row r="29" spans="1:17" s="3" customFormat="1" ht="21.75" customHeight="1">
      <c r="A29" s="18"/>
      <c r="B29" s="13" t="s">
        <v>8</v>
      </c>
      <c r="C29" s="13"/>
      <c r="D29" s="13"/>
      <c r="E29" s="19"/>
      <c r="F29" s="19"/>
      <c r="G29" s="4">
        <f>SUM(G30:G45)</f>
        <v>9530.4069999999992</v>
      </c>
      <c r="H29" s="4">
        <f>SUM(H30:H45)</f>
        <v>8266</v>
      </c>
      <c r="I29" s="4">
        <f>SUM(I30:I45)</f>
        <v>400</v>
      </c>
      <c r="J29" s="4">
        <f t="shared" ref="J29:L29" si="16">SUM(J30:J45)</f>
        <v>9320.4069999999992</v>
      </c>
      <c r="K29" s="4">
        <f t="shared" si="16"/>
        <v>8266</v>
      </c>
      <c r="L29" s="4">
        <f t="shared" si="16"/>
        <v>400</v>
      </c>
      <c r="M29" s="63"/>
      <c r="N29" s="13"/>
      <c r="O29" s="9">
        <f>COUNTIF(O30:O45,"x")</f>
        <v>16</v>
      </c>
      <c r="P29" s="9">
        <f>COUNTIF(P30:P45,"x")</f>
        <v>7</v>
      </c>
      <c r="Q29" s="3">
        <f>P29/O29*100</f>
        <v>43.75</v>
      </c>
    </row>
    <row r="30" spans="1:17" ht="37.5" customHeight="1">
      <c r="A30" s="18">
        <v>1</v>
      </c>
      <c r="B30" s="17" t="s">
        <v>100</v>
      </c>
      <c r="C30" s="2" t="s">
        <v>11</v>
      </c>
      <c r="D30" s="2" t="s">
        <v>14</v>
      </c>
      <c r="E30" s="2" t="s">
        <v>104</v>
      </c>
      <c r="F30" s="2" t="s">
        <v>60</v>
      </c>
      <c r="G30" s="5">
        <v>1170</v>
      </c>
      <c r="H30" s="1">
        <v>1095</v>
      </c>
      <c r="I30" s="1"/>
      <c r="J30" s="5">
        <v>1170</v>
      </c>
      <c r="K30" s="1">
        <v>1095</v>
      </c>
      <c r="L30" s="2"/>
      <c r="M30" s="65"/>
      <c r="N30" s="2" t="s">
        <v>89</v>
      </c>
      <c r="O30" s="20" t="s">
        <v>37</v>
      </c>
      <c r="P30" s="20"/>
      <c r="Q30" s="20"/>
    </row>
    <row r="31" spans="1:17" ht="37.5" customHeight="1">
      <c r="A31" s="18">
        <f>A30+1</f>
        <v>2</v>
      </c>
      <c r="B31" s="17" t="s">
        <v>101</v>
      </c>
      <c r="C31" s="2" t="s">
        <v>11</v>
      </c>
      <c r="D31" s="2" t="s">
        <v>14</v>
      </c>
      <c r="E31" s="2" t="s">
        <v>104</v>
      </c>
      <c r="F31" s="2" t="s">
        <v>28</v>
      </c>
      <c r="G31" s="5">
        <v>1090</v>
      </c>
      <c r="H31" s="1">
        <v>982</v>
      </c>
      <c r="I31" s="1"/>
      <c r="J31" s="5">
        <v>1090</v>
      </c>
      <c r="K31" s="1">
        <v>982</v>
      </c>
      <c r="L31" s="2"/>
      <c r="M31" s="65"/>
      <c r="N31" s="2" t="s">
        <v>89</v>
      </c>
      <c r="O31" s="20" t="s">
        <v>37</v>
      </c>
      <c r="P31" s="20"/>
      <c r="Q31" s="20"/>
    </row>
    <row r="32" spans="1:17" ht="47.1" customHeight="1">
      <c r="A32" s="18">
        <f t="shared" ref="A32:A40" si="17">A31+1</f>
        <v>3</v>
      </c>
      <c r="B32" s="17" t="s">
        <v>102</v>
      </c>
      <c r="C32" s="2" t="s">
        <v>11</v>
      </c>
      <c r="D32" s="2" t="s">
        <v>14</v>
      </c>
      <c r="E32" s="2" t="s">
        <v>104</v>
      </c>
      <c r="F32" s="2" t="s">
        <v>105</v>
      </c>
      <c r="G32" s="5">
        <v>87.406999999999996</v>
      </c>
      <c r="H32" s="1">
        <v>82</v>
      </c>
      <c r="I32" s="1"/>
      <c r="J32" s="5">
        <v>87.406999999999996</v>
      </c>
      <c r="K32" s="1">
        <v>82</v>
      </c>
      <c r="L32" s="2"/>
      <c r="M32" s="63" t="s">
        <v>12</v>
      </c>
      <c r="N32" s="2" t="s">
        <v>89</v>
      </c>
      <c r="O32" s="20" t="s">
        <v>37</v>
      </c>
      <c r="P32" s="20" t="s">
        <v>120</v>
      </c>
      <c r="Q32" s="20"/>
    </row>
    <row r="33" spans="1:17" ht="37.5" customHeight="1">
      <c r="A33" s="18">
        <f t="shared" si="17"/>
        <v>4</v>
      </c>
      <c r="B33" s="17" t="s">
        <v>106</v>
      </c>
      <c r="C33" s="2" t="s">
        <v>11</v>
      </c>
      <c r="D33" s="2" t="s">
        <v>14</v>
      </c>
      <c r="E33" s="2" t="s">
        <v>29</v>
      </c>
      <c r="F33" s="2" t="s">
        <v>28</v>
      </c>
      <c r="G33" s="5">
        <v>710</v>
      </c>
      <c r="H33" s="1">
        <v>660</v>
      </c>
      <c r="I33" s="1"/>
      <c r="J33" s="5">
        <v>710</v>
      </c>
      <c r="K33" s="1">
        <v>660</v>
      </c>
      <c r="L33" s="2"/>
      <c r="M33" s="63"/>
      <c r="N33" s="2" t="s">
        <v>90</v>
      </c>
      <c r="O33" s="20" t="s">
        <v>37</v>
      </c>
      <c r="P33" s="20"/>
      <c r="Q33" s="20"/>
    </row>
    <row r="34" spans="1:17" ht="37.5" customHeight="1">
      <c r="A34" s="18">
        <f t="shared" si="17"/>
        <v>5</v>
      </c>
      <c r="B34" s="17" t="s">
        <v>107</v>
      </c>
      <c r="C34" s="2" t="s">
        <v>11</v>
      </c>
      <c r="D34" s="2" t="s">
        <v>14</v>
      </c>
      <c r="E34" s="2" t="s">
        <v>29</v>
      </c>
      <c r="F34" s="2" t="s">
        <v>60</v>
      </c>
      <c r="G34" s="5">
        <v>440</v>
      </c>
      <c r="H34" s="1">
        <v>400</v>
      </c>
      <c r="I34" s="1"/>
      <c r="J34" s="5">
        <v>440</v>
      </c>
      <c r="K34" s="1">
        <v>400</v>
      </c>
      <c r="L34" s="2"/>
      <c r="M34" s="63" t="s">
        <v>12</v>
      </c>
      <c r="N34" s="2" t="s">
        <v>90</v>
      </c>
      <c r="O34" s="20" t="s">
        <v>37</v>
      </c>
      <c r="P34" s="20" t="s">
        <v>120</v>
      </c>
      <c r="Q34" s="20"/>
    </row>
    <row r="35" spans="1:17" ht="37.5" customHeight="1">
      <c r="A35" s="18">
        <f t="shared" si="17"/>
        <v>6</v>
      </c>
      <c r="B35" s="17" t="s">
        <v>108</v>
      </c>
      <c r="C35" s="2" t="s">
        <v>11</v>
      </c>
      <c r="D35" s="2" t="s">
        <v>14</v>
      </c>
      <c r="E35" s="2" t="s">
        <v>29</v>
      </c>
      <c r="F35" s="2" t="s">
        <v>60</v>
      </c>
      <c r="G35" s="5">
        <v>385</v>
      </c>
      <c r="H35" s="1">
        <v>350</v>
      </c>
      <c r="I35" s="1"/>
      <c r="J35" s="5">
        <v>385</v>
      </c>
      <c r="K35" s="1">
        <v>350</v>
      </c>
      <c r="L35" s="2"/>
      <c r="M35" s="63" t="s">
        <v>12</v>
      </c>
      <c r="N35" s="2" t="s">
        <v>90</v>
      </c>
      <c r="O35" s="20" t="s">
        <v>37</v>
      </c>
      <c r="P35" s="20" t="s">
        <v>120</v>
      </c>
      <c r="Q35" s="20"/>
    </row>
    <row r="36" spans="1:17" ht="37.5" customHeight="1">
      <c r="A36" s="18">
        <f t="shared" si="17"/>
        <v>7</v>
      </c>
      <c r="B36" s="17" t="s">
        <v>109</v>
      </c>
      <c r="C36" s="2" t="s">
        <v>11</v>
      </c>
      <c r="D36" s="2" t="s">
        <v>14</v>
      </c>
      <c r="E36" s="2" t="s">
        <v>29</v>
      </c>
      <c r="F36" s="2" t="s">
        <v>110</v>
      </c>
      <c r="G36" s="5">
        <v>198</v>
      </c>
      <c r="H36" s="1">
        <v>180</v>
      </c>
      <c r="I36" s="1"/>
      <c r="J36" s="5">
        <v>198</v>
      </c>
      <c r="K36" s="1">
        <v>180</v>
      </c>
      <c r="L36" s="2"/>
      <c r="M36" s="63"/>
      <c r="N36" s="2" t="s">
        <v>90</v>
      </c>
      <c r="O36" s="20" t="s">
        <v>37</v>
      </c>
      <c r="P36" s="20"/>
      <c r="Q36" s="20"/>
    </row>
    <row r="37" spans="1:17" ht="37.5" customHeight="1">
      <c r="A37" s="18">
        <f t="shared" si="17"/>
        <v>8</v>
      </c>
      <c r="B37" s="17" t="s">
        <v>311</v>
      </c>
      <c r="C37" s="2" t="s">
        <v>11</v>
      </c>
      <c r="D37" s="2" t="s">
        <v>14</v>
      </c>
      <c r="E37" s="2" t="s">
        <v>66</v>
      </c>
      <c r="F37" s="2" t="s">
        <v>110</v>
      </c>
      <c r="G37" s="1">
        <v>440</v>
      </c>
      <c r="H37" s="1">
        <v>400</v>
      </c>
      <c r="I37" s="1"/>
      <c r="J37" s="1">
        <v>440</v>
      </c>
      <c r="K37" s="1">
        <v>400</v>
      </c>
      <c r="L37" s="2"/>
      <c r="M37" s="63"/>
      <c r="N37" s="2"/>
      <c r="O37" s="20" t="s">
        <v>37</v>
      </c>
      <c r="P37" s="20"/>
      <c r="Q37" s="20"/>
    </row>
    <row r="38" spans="1:17" ht="37.5" customHeight="1">
      <c r="A38" s="18">
        <f t="shared" si="17"/>
        <v>9</v>
      </c>
      <c r="B38" s="17" t="s">
        <v>58</v>
      </c>
      <c r="C38" s="2" t="s">
        <v>11</v>
      </c>
      <c r="D38" s="2" t="s">
        <v>14</v>
      </c>
      <c r="E38" s="2" t="s">
        <v>66</v>
      </c>
      <c r="F38" s="2" t="s">
        <v>60</v>
      </c>
      <c r="G38" s="1">
        <v>1220</v>
      </c>
      <c r="H38" s="1">
        <v>1000</v>
      </c>
      <c r="I38" s="1">
        <v>100</v>
      </c>
      <c r="J38" s="1">
        <v>1200</v>
      </c>
      <c r="K38" s="1">
        <v>1000</v>
      </c>
      <c r="L38" s="1">
        <f t="shared" ref="L38:L45" si="18">I38</f>
        <v>100</v>
      </c>
      <c r="M38" s="63"/>
      <c r="N38" s="17"/>
      <c r="O38" s="20" t="s">
        <v>37</v>
      </c>
      <c r="P38" s="20"/>
      <c r="Q38" s="20"/>
    </row>
    <row r="39" spans="1:17" ht="39.75" customHeight="1">
      <c r="A39" s="18">
        <f t="shared" si="17"/>
        <v>10</v>
      </c>
      <c r="B39" s="17" t="s">
        <v>111</v>
      </c>
      <c r="C39" s="2" t="s">
        <v>11</v>
      </c>
      <c r="D39" s="2" t="s">
        <v>14</v>
      </c>
      <c r="E39" s="2" t="s">
        <v>66</v>
      </c>
      <c r="F39" s="2" t="s">
        <v>60</v>
      </c>
      <c r="G39" s="1">
        <v>510</v>
      </c>
      <c r="H39" s="1">
        <v>420</v>
      </c>
      <c r="I39" s="1">
        <v>40</v>
      </c>
      <c r="J39" s="1">
        <v>440</v>
      </c>
      <c r="K39" s="1">
        <v>400</v>
      </c>
      <c r="L39" s="1">
        <f t="shared" si="18"/>
        <v>40</v>
      </c>
      <c r="M39" s="63" t="s">
        <v>12</v>
      </c>
      <c r="N39" s="19"/>
      <c r="O39" s="20" t="s">
        <v>37</v>
      </c>
      <c r="P39" s="21" t="s">
        <v>37</v>
      </c>
      <c r="Q39" s="20"/>
    </row>
    <row r="40" spans="1:17" ht="39.75" customHeight="1">
      <c r="A40" s="18">
        <f t="shared" si="17"/>
        <v>11</v>
      </c>
      <c r="B40" s="17" t="s">
        <v>112</v>
      </c>
      <c r="C40" s="2" t="s">
        <v>11</v>
      </c>
      <c r="D40" s="2" t="s">
        <v>14</v>
      </c>
      <c r="E40" s="2" t="s">
        <v>66</v>
      </c>
      <c r="F40" s="2" t="s">
        <v>119</v>
      </c>
      <c r="G40" s="1">
        <v>220</v>
      </c>
      <c r="H40" s="1">
        <v>200</v>
      </c>
      <c r="I40" s="1"/>
      <c r="J40" s="1">
        <v>220</v>
      </c>
      <c r="K40" s="1">
        <v>200</v>
      </c>
      <c r="L40" s="1">
        <f t="shared" si="18"/>
        <v>0</v>
      </c>
      <c r="M40" s="63"/>
      <c r="N40" s="19"/>
      <c r="O40" s="20" t="s">
        <v>37</v>
      </c>
      <c r="P40" s="21"/>
      <c r="Q40" s="20"/>
    </row>
    <row r="41" spans="1:17" ht="33.9" customHeight="1">
      <c r="A41" s="18">
        <f t="shared" ref="A41:A45" si="19">A40+1</f>
        <v>12</v>
      </c>
      <c r="B41" s="17" t="s">
        <v>117</v>
      </c>
      <c r="C41" s="2" t="s">
        <v>11</v>
      </c>
      <c r="D41" s="2" t="s">
        <v>14</v>
      </c>
      <c r="E41" s="2" t="s">
        <v>66</v>
      </c>
      <c r="F41" s="2" t="s">
        <v>60</v>
      </c>
      <c r="G41" s="1">
        <v>490</v>
      </c>
      <c r="H41" s="1">
        <v>400</v>
      </c>
      <c r="I41" s="1">
        <v>40</v>
      </c>
      <c r="J41" s="1">
        <v>500</v>
      </c>
      <c r="K41" s="1">
        <v>450</v>
      </c>
      <c r="L41" s="1">
        <f t="shared" si="18"/>
        <v>40</v>
      </c>
      <c r="M41" s="63" t="s">
        <v>12</v>
      </c>
      <c r="N41" s="19"/>
      <c r="O41" s="20" t="s">
        <v>37</v>
      </c>
      <c r="P41" s="21" t="s">
        <v>120</v>
      </c>
      <c r="Q41" s="20"/>
    </row>
    <row r="42" spans="1:17" ht="39.75" customHeight="1">
      <c r="A42" s="18">
        <f t="shared" si="19"/>
        <v>13</v>
      </c>
      <c r="B42" s="17" t="s">
        <v>113</v>
      </c>
      <c r="C42" s="2" t="s">
        <v>11</v>
      </c>
      <c r="D42" s="2" t="s">
        <v>14</v>
      </c>
      <c r="E42" s="2" t="s">
        <v>118</v>
      </c>
      <c r="F42" s="2" t="s">
        <v>110</v>
      </c>
      <c r="G42" s="1">
        <v>420</v>
      </c>
      <c r="H42" s="1">
        <v>340</v>
      </c>
      <c r="I42" s="1">
        <v>40</v>
      </c>
      <c r="J42" s="1">
        <v>410</v>
      </c>
      <c r="K42" s="1">
        <v>370</v>
      </c>
      <c r="L42" s="1">
        <f t="shared" si="18"/>
        <v>40</v>
      </c>
      <c r="M42" s="65"/>
      <c r="N42" s="19"/>
      <c r="O42" s="20" t="s">
        <v>37</v>
      </c>
      <c r="P42" s="21"/>
      <c r="Q42" s="20"/>
    </row>
    <row r="43" spans="1:17" ht="38.1" customHeight="1">
      <c r="A43" s="18">
        <f t="shared" si="19"/>
        <v>14</v>
      </c>
      <c r="B43" s="17" t="s">
        <v>114</v>
      </c>
      <c r="C43" s="2" t="s">
        <v>11</v>
      </c>
      <c r="D43" s="2" t="s">
        <v>14</v>
      </c>
      <c r="E43" s="2" t="s">
        <v>118</v>
      </c>
      <c r="F43" s="2" t="s">
        <v>60</v>
      </c>
      <c r="G43" s="1">
        <v>1220</v>
      </c>
      <c r="H43" s="1">
        <v>1000</v>
      </c>
      <c r="I43" s="1">
        <v>100</v>
      </c>
      <c r="J43" s="1">
        <v>1200</v>
      </c>
      <c r="K43" s="1">
        <v>950</v>
      </c>
      <c r="L43" s="1">
        <f t="shared" si="18"/>
        <v>100</v>
      </c>
      <c r="M43" s="65"/>
      <c r="N43" s="19"/>
      <c r="O43" s="20" t="s">
        <v>37</v>
      </c>
      <c r="P43" s="21"/>
      <c r="Q43" s="20"/>
    </row>
    <row r="44" spans="1:17" ht="35.4" customHeight="1">
      <c r="A44" s="18">
        <f t="shared" si="19"/>
        <v>15</v>
      </c>
      <c r="B44" s="17" t="s">
        <v>115</v>
      </c>
      <c r="C44" s="2" t="s">
        <v>11</v>
      </c>
      <c r="D44" s="2" t="s">
        <v>14</v>
      </c>
      <c r="E44" s="2" t="s">
        <v>118</v>
      </c>
      <c r="F44" s="2" t="s">
        <v>60</v>
      </c>
      <c r="G44" s="1">
        <v>490</v>
      </c>
      <c r="H44" s="1">
        <v>400</v>
      </c>
      <c r="I44" s="1">
        <v>40</v>
      </c>
      <c r="J44" s="1">
        <v>440</v>
      </c>
      <c r="K44" s="1">
        <v>400</v>
      </c>
      <c r="L44" s="1">
        <f t="shared" si="18"/>
        <v>40</v>
      </c>
      <c r="M44" s="63" t="s">
        <v>12</v>
      </c>
      <c r="N44" s="19"/>
      <c r="O44" s="20" t="s">
        <v>37</v>
      </c>
      <c r="P44" s="21" t="s">
        <v>120</v>
      </c>
      <c r="Q44" s="20"/>
    </row>
    <row r="45" spans="1:17" ht="48" customHeight="1">
      <c r="A45" s="18">
        <f t="shared" si="19"/>
        <v>16</v>
      </c>
      <c r="B45" s="17" t="s">
        <v>116</v>
      </c>
      <c r="C45" s="2" t="s">
        <v>11</v>
      </c>
      <c r="D45" s="2" t="s">
        <v>14</v>
      </c>
      <c r="E45" s="2" t="s">
        <v>118</v>
      </c>
      <c r="F45" s="2" t="s">
        <v>60</v>
      </c>
      <c r="G45" s="1">
        <v>440</v>
      </c>
      <c r="H45" s="1">
        <v>357</v>
      </c>
      <c r="I45" s="1">
        <v>40</v>
      </c>
      <c r="J45" s="1">
        <v>390</v>
      </c>
      <c r="K45" s="1">
        <v>347</v>
      </c>
      <c r="L45" s="1">
        <f t="shared" si="18"/>
        <v>40</v>
      </c>
      <c r="M45" s="63" t="s">
        <v>12</v>
      </c>
      <c r="N45" s="19"/>
      <c r="O45" s="20" t="s">
        <v>37</v>
      </c>
      <c r="P45" s="21" t="s">
        <v>120</v>
      </c>
      <c r="Q45" s="20"/>
    </row>
    <row r="46" spans="1:17" s="3" customFormat="1" ht="25.5" customHeight="1">
      <c r="A46" s="12"/>
      <c r="B46" s="15" t="s">
        <v>20</v>
      </c>
      <c r="C46" s="14"/>
      <c r="D46" s="14"/>
      <c r="E46" s="14"/>
      <c r="F46" s="15"/>
      <c r="G46" s="4">
        <f t="shared" ref="G46:L46" si="20">SUM(G47:G62)</f>
        <v>10668.9</v>
      </c>
      <c r="H46" s="4">
        <f t="shared" si="20"/>
        <v>9337</v>
      </c>
      <c r="I46" s="4">
        <f t="shared" si="20"/>
        <v>400</v>
      </c>
      <c r="J46" s="4">
        <f t="shared" si="20"/>
        <v>10668.9</v>
      </c>
      <c r="K46" s="4">
        <f t="shared" si="20"/>
        <v>9337</v>
      </c>
      <c r="L46" s="4">
        <f t="shared" si="20"/>
        <v>400</v>
      </c>
      <c r="M46" s="63"/>
      <c r="N46" s="13"/>
      <c r="O46" s="9">
        <f>COUNTIF(O47:O62,"x")</f>
        <v>16</v>
      </c>
      <c r="P46" s="9">
        <f>COUNTIF(P47:P62,"x")</f>
        <v>7</v>
      </c>
      <c r="Q46" s="16">
        <f>P46/O46*100</f>
        <v>43.75</v>
      </c>
    </row>
    <row r="47" spans="1:17" ht="35.4" customHeight="1">
      <c r="A47" s="18">
        <v>1</v>
      </c>
      <c r="B47" s="17" t="s">
        <v>121</v>
      </c>
      <c r="C47" s="2" t="s">
        <v>132</v>
      </c>
      <c r="D47" s="2" t="s">
        <v>135</v>
      </c>
      <c r="E47" s="2" t="s">
        <v>104</v>
      </c>
      <c r="F47" s="2" t="s">
        <v>124</v>
      </c>
      <c r="G47" s="1">
        <v>1100</v>
      </c>
      <c r="H47" s="1">
        <v>1041</v>
      </c>
      <c r="I47" s="1"/>
      <c r="J47" s="1">
        <f t="shared" ref="J47:J62" si="21">G47</f>
        <v>1100</v>
      </c>
      <c r="K47" s="1">
        <f t="shared" ref="K47:K62" si="22">H47</f>
        <v>1041</v>
      </c>
      <c r="L47" s="2"/>
      <c r="M47" s="65"/>
      <c r="N47" s="2" t="s">
        <v>89</v>
      </c>
      <c r="O47" s="20" t="s">
        <v>120</v>
      </c>
      <c r="P47" s="21"/>
      <c r="Q47" s="20"/>
    </row>
    <row r="48" spans="1:17" ht="35.4" customHeight="1">
      <c r="A48" s="18">
        <f t="shared" ref="A48:A62" si="23">A47+1</f>
        <v>2</v>
      </c>
      <c r="B48" s="17" t="s">
        <v>122</v>
      </c>
      <c r="C48" s="2" t="s">
        <v>132</v>
      </c>
      <c r="D48" s="2" t="s">
        <v>135</v>
      </c>
      <c r="E48" s="2" t="s">
        <v>104</v>
      </c>
      <c r="F48" s="2" t="s">
        <v>28</v>
      </c>
      <c r="G48" s="1">
        <v>1120</v>
      </c>
      <c r="H48" s="1">
        <v>1052</v>
      </c>
      <c r="I48" s="1"/>
      <c r="J48" s="1">
        <f t="shared" si="21"/>
        <v>1120</v>
      </c>
      <c r="K48" s="1">
        <f t="shared" si="22"/>
        <v>1052</v>
      </c>
      <c r="L48" s="2"/>
      <c r="M48" s="65"/>
      <c r="N48" s="2" t="s">
        <v>89</v>
      </c>
      <c r="O48" s="20" t="s">
        <v>120</v>
      </c>
      <c r="P48" s="21"/>
      <c r="Q48" s="20"/>
    </row>
    <row r="49" spans="1:17" ht="48" customHeight="1">
      <c r="A49" s="18">
        <f t="shared" si="23"/>
        <v>3</v>
      </c>
      <c r="B49" s="17" t="s">
        <v>123</v>
      </c>
      <c r="C49" s="2" t="s">
        <v>132</v>
      </c>
      <c r="D49" s="2" t="s">
        <v>135</v>
      </c>
      <c r="E49" s="2" t="s">
        <v>104</v>
      </c>
      <c r="F49" s="2" t="s">
        <v>105</v>
      </c>
      <c r="G49" s="1">
        <v>68.900000000000006</v>
      </c>
      <c r="H49" s="1">
        <v>62</v>
      </c>
      <c r="I49" s="1"/>
      <c r="J49" s="1">
        <f t="shared" si="21"/>
        <v>68.900000000000006</v>
      </c>
      <c r="K49" s="1">
        <f t="shared" si="22"/>
        <v>62</v>
      </c>
      <c r="L49" s="2"/>
      <c r="M49" s="63" t="s">
        <v>12</v>
      </c>
      <c r="N49" s="2" t="s">
        <v>89</v>
      </c>
      <c r="O49" s="20" t="s">
        <v>120</v>
      </c>
      <c r="P49" s="20" t="s">
        <v>120</v>
      </c>
      <c r="Q49" s="20"/>
    </row>
    <row r="50" spans="1:17" ht="48" customHeight="1">
      <c r="A50" s="18">
        <f t="shared" si="23"/>
        <v>4</v>
      </c>
      <c r="B50" s="11" t="s">
        <v>125</v>
      </c>
      <c r="C50" s="2" t="s">
        <v>132</v>
      </c>
      <c r="D50" s="2" t="s">
        <v>135</v>
      </c>
      <c r="E50" s="2" t="s">
        <v>29</v>
      </c>
      <c r="F50" s="2" t="s">
        <v>60</v>
      </c>
      <c r="G50" s="1">
        <v>435</v>
      </c>
      <c r="H50" s="1">
        <v>400</v>
      </c>
      <c r="I50" s="1"/>
      <c r="J50" s="1">
        <f t="shared" si="21"/>
        <v>435</v>
      </c>
      <c r="K50" s="1">
        <f t="shared" si="22"/>
        <v>400</v>
      </c>
      <c r="L50" s="2"/>
      <c r="M50" s="63"/>
      <c r="N50" s="2" t="s">
        <v>90</v>
      </c>
      <c r="O50" s="20" t="s">
        <v>120</v>
      </c>
      <c r="P50" s="21"/>
      <c r="Q50" s="20"/>
    </row>
    <row r="51" spans="1:17" ht="48" customHeight="1">
      <c r="A51" s="18">
        <f t="shared" si="23"/>
        <v>5</v>
      </c>
      <c r="B51" s="11" t="s">
        <v>126</v>
      </c>
      <c r="C51" s="2" t="s">
        <v>132</v>
      </c>
      <c r="D51" s="2" t="s">
        <v>135</v>
      </c>
      <c r="E51" s="2" t="s">
        <v>29</v>
      </c>
      <c r="F51" s="2" t="s">
        <v>28</v>
      </c>
      <c r="G51" s="1">
        <v>660</v>
      </c>
      <c r="H51" s="1">
        <v>612</v>
      </c>
      <c r="I51" s="1"/>
      <c r="J51" s="1">
        <f t="shared" si="21"/>
        <v>660</v>
      </c>
      <c r="K51" s="1">
        <f t="shared" si="22"/>
        <v>612</v>
      </c>
      <c r="L51" s="2"/>
      <c r="M51" s="65"/>
      <c r="N51" s="2" t="s">
        <v>90</v>
      </c>
      <c r="O51" s="20" t="s">
        <v>120</v>
      </c>
      <c r="P51" s="21"/>
      <c r="Q51" s="20"/>
    </row>
    <row r="52" spans="1:17" ht="48" customHeight="1">
      <c r="A52" s="18">
        <f t="shared" si="23"/>
        <v>6</v>
      </c>
      <c r="B52" s="11" t="s">
        <v>127</v>
      </c>
      <c r="C52" s="2" t="s">
        <v>132</v>
      </c>
      <c r="D52" s="2" t="s">
        <v>135</v>
      </c>
      <c r="E52" s="2" t="s">
        <v>29</v>
      </c>
      <c r="F52" s="2" t="s">
        <v>130</v>
      </c>
      <c r="G52" s="1">
        <v>170</v>
      </c>
      <c r="H52" s="1">
        <v>150</v>
      </c>
      <c r="I52" s="1"/>
      <c r="J52" s="1">
        <f t="shared" si="21"/>
        <v>170</v>
      </c>
      <c r="K52" s="1">
        <f t="shared" si="22"/>
        <v>150</v>
      </c>
      <c r="L52" s="2"/>
      <c r="M52" s="63" t="s">
        <v>12</v>
      </c>
      <c r="N52" s="2" t="s">
        <v>90</v>
      </c>
      <c r="O52" s="20" t="s">
        <v>120</v>
      </c>
      <c r="P52" s="20" t="s">
        <v>120</v>
      </c>
      <c r="Q52" s="20"/>
    </row>
    <row r="53" spans="1:17" ht="48" customHeight="1">
      <c r="A53" s="18">
        <f t="shared" si="23"/>
        <v>7</v>
      </c>
      <c r="B53" s="11" t="s">
        <v>128</v>
      </c>
      <c r="C53" s="2" t="s">
        <v>132</v>
      </c>
      <c r="D53" s="2" t="s">
        <v>135</v>
      </c>
      <c r="E53" s="2" t="s">
        <v>29</v>
      </c>
      <c r="F53" s="2" t="s">
        <v>60</v>
      </c>
      <c r="G53" s="1">
        <v>365</v>
      </c>
      <c r="H53" s="1">
        <v>340</v>
      </c>
      <c r="I53" s="1"/>
      <c r="J53" s="1">
        <f t="shared" si="21"/>
        <v>365</v>
      </c>
      <c r="K53" s="1">
        <f t="shared" si="22"/>
        <v>340</v>
      </c>
      <c r="L53" s="2"/>
      <c r="M53" s="63" t="s">
        <v>12</v>
      </c>
      <c r="N53" s="2" t="s">
        <v>90</v>
      </c>
      <c r="O53" s="20" t="s">
        <v>120</v>
      </c>
      <c r="P53" s="20" t="s">
        <v>120</v>
      </c>
      <c r="Q53" s="20"/>
    </row>
    <row r="54" spans="1:17" s="3" customFormat="1" ht="37.5" customHeight="1">
      <c r="A54" s="18">
        <f t="shared" si="23"/>
        <v>8</v>
      </c>
      <c r="B54" s="11" t="s">
        <v>129</v>
      </c>
      <c r="C54" s="2" t="s">
        <v>132</v>
      </c>
      <c r="D54" s="2" t="s">
        <v>135</v>
      </c>
      <c r="E54" s="2" t="s">
        <v>29</v>
      </c>
      <c r="F54" s="2" t="s">
        <v>28</v>
      </c>
      <c r="G54" s="1">
        <v>460</v>
      </c>
      <c r="H54" s="1">
        <v>435</v>
      </c>
      <c r="I54" s="4"/>
      <c r="J54" s="1">
        <f t="shared" si="21"/>
        <v>460</v>
      </c>
      <c r="K54" s="1">
        <f t="shared" si="22"/>
        <v>435</v>
      </c>
      <c r="L54" s="4"/>
      <c r="M54" s="63"/>
      <c r="N54" s="2" t="s">
        <v>90</v>
      </c>
      <c r="O54" s="20" t="s">
        <v>120</v>
      </c>
      <c r="P54" s="21"/>
    </row>
    <row r="55" spans="1:17" s="3" customFormat="1" ht="37.5" customHeight="1">
      <c r="A55" s="18">
        <f t="shared" si="23"/>
        <v>9</v>
      </c>
      <c r="B55" s="23" t="s">
        <v>131</v>
      </c>
      <c r="C55" s="2" t="s">
        <v>132</v>
      </c>
      <c r="D55" s="2" t="s">
        <v>135</v>
      </c>
      <c r="E55" s="2" t="s">
        <v>66</v>
      </c>
      <c r="F55" s="2" t="s">
        <v>60</v>
      </c>
      <c r="G55" s="1">
        <v>490</v>
      </c>
      <c r="H55" s="1">
        <v>404</v>
      </c>
      <c r="I55" s="1">
        <v>40</v>
      </c>
      <c r="J55" s="1">
        <f t="shared" si="21"/>
        <v>490</v>
      </c>
      <c r="K55" s="1">
        <f t="shared" si="22"/>
        <v>404</v>
      </c>
      <c r="L55" s="1">
        <f t="shared" ref="L55:L62" si="24">I55</f>
        <v>40</v>
      </c>
      <c r="M55" s="63" t="s">
        <v>12</v>
      </c>
      <c r="N55" s="19"/>
      <c r="O55" s="20" t="s">
        <v>120</v>
      </c>
      <c r="P55" s="20" t="s">
        <v>120</v>
      </c>
    </row>
    <row r="56" spans="1:17" s="3" customFormat="1" ht="37.5" customHeight="1">
      <c r="A56" s="18">
        <f t="shared" si="23"/>
        <v>10</v>
      </c>
      <c r="B56" s="23" t="s">
        <v>62</v>
      </c>
      <c r="C56" s="2" t="s">
        <v>132</v>
      </c>
      <c r="D56" s="2" t="s">
        <v>135</v>
      </c>
      <c r="E56" s="2" t="s">
        <v>66</v>
      </c>
      <c r="F56" s="2" t="s">
        <v>28</v>
      </c>
      <c r="G56" s="1">
        <v>1500</v>
      </c>
      <c r="H56" s="1">
        <v>1250</v>
      </c>
      <c r="I56" s="1">
        <v>110</v>
      </c>
      <c r="J56" s="1">
        <f t="shared" si="21"/>
        <v>1500</v>
      </c>
      <c r="K56" s="1">
        <f t="shared" si="22"/>
        <v>1250</v>
      </c>
      <c r="L56" s="1">
        <f t="shared" si="24"/>
        <v>110</v>
      </c>
      <c r="M56" s="63"/>
      <c r="N56" s="13"/>
      <c r="O56" s="20" t="s">
        <v>120</v>
      </c>
      <c r="P56" s="21"/>
    </row>
    <row r="57" spans="1:17" s="3" customFormat="1" ht="37.5" customHeight="1">
      <c r="A57" s="18">
        <f t="shared" si="23"/>
        <v>11</v>
      </c>
      <c r="B57" s="23" t="s">
        <v>63</v>
      </c>
      <c r="C57" s="2" t="s">
        <v>132</v>
      </c>
      <c r="D57" s="2" t="s">
        <v>135</v>
      </c>
      <c r="E57" s="2" t="s">
        <v>66</v>
      </c>
      <c r="F57" s="2" t="s">
        <v>105</v>
      </c>
      <c r="G57" s="1">
        <v>220</v>
      </c>
      <c r="H57" s="1">
        <v>200</v>
      </c>
      <c r="I57" s="1"/>
      <c r="J57" s="1">
        <f t="shared" si="21"/>
        <v>220</v>
      </c>
      <c r="K57" s="1">
        <f t="shared" si="22"/>
        <v>200</v>
      </c>
      <c r="L57" s="1">
        <f t="shared" si="24"/>
        <v>0</v>
      </c>
      <c r="M57" s="63" t="s">
        <v>12</v>
      </c>
      <c r="N57" s="19"/>
      <c r="O57" s="20" t="s">
        <v>120</v>
      </c>
      <c r="P57" s="21" t="s">
        <v>120</v>
      </c>
    </row>
    <row r="58" spans="1:17" s="3" customFormat="1" ht="37.5" customHeight="1">
      <c r="A58" s="18">
        <f t="shared" si="23"/>
        <v>12</v>
      </c>
      <c r="B58" s="23" t="s">
        <v>64</v>
      </c>
      <c r="C58" s="2" t="s">
        <v>132</v>
      </c>
      <c r="D58" s="2" t="s">
        <v>135</v>
      </c>
      <c r="E58" s="2" t="s">
        <v>66</v>
      </c>
      <c r="F58" s="2" t="s">
        <v>28</v>
      </c>
      <c r="G58" s="1">
        <v>1100</v>
      </c>
      <c r="H58" s="1">
        <v>900</v>
      </c>
      <c r="I58" s="1">
        <v>80</v>
      </c>
      <c r="J58" s="1">
        <f t="shared" si="21"/>
        <v>1100</v>
      </c>
      <c r="K58" s="1">
        <f t="shared" si="22"/>
        <v>900</v>
      </c>
      <c r="L58" s="1">
        <f t="shared" si="24"/>
        <v>80</v>
      </c>
      <c r="M58" s="63"/>
      <c r="N58" s="13"/>
      <c r="O58" s="20" t="s">
        <v>120</v>
      </c>
      <c r="P58" s="21"/>
    </row>
    <row r="59" spans="1:17" ht="47.4" customHeight="1">
      <c r="A59" s="18">
        <f t="shared" si="23"/>
        <v>13</v>
      </c>
      <c r="B59" s="23" t="s">
        <v>61</v>
      </c>
      <c r="C59" s="2" t="s">
        <v>132</v>
      </c>
      <c r="D59" s="2" t="s">
        <v>135</v>
      </c>
      <c r="E59" s="2" t="s">
        <v>66</v>
      </c>
      <c r="F59" s="2" t="s">
        <v>130</v>
      </c>
      <c r="G59" s="1">
        <v>200</v>
      </c>
      <c r="H59" s="1">
        <v>180</v>
      </c>
      <c r="I59" s="1"/>
      <c r="J59" s="1">
        <f t="shared" si="21"/>
        <v>200</v>
      </c>
      <c r="K59" s="1">
        <f t="shared" si="22"/>
        <v>180</v>
      </c>
      <c r="L59" s="1">
        <f t="shared" si="24"/>
        <v>0</v>
      </c>
      <c r="M59" s="63" t="s">
        <v>12</v>
      </c>
      <c r="N59" s="19"/>
      <c r="O59" s="20" t="s">
        <v>120</v>
      </c>
      <c r="P59" s="20" t="s">
        <v>120</v>
      </c>
      <c r="Q59" s="20"/>
    </row>
    <row r="60" spans="1:17" ht="51" customHeight="1">
      <c r="A60" s="18">
        <f t="shared" si="23"/>
        <v>14</v>
      </c>
      <c r="B60" s="23" t="s">
        <v>133</v>
      </c>
      <c r="C60" s="2" t="s">
        <v>132</v>
      </c>
      <c r="D60" s="2" t="s">
        <v>135</v>
      </c>
      <c r="E60" s="2" t="s">
        <v>118</v>
      </c>
      <c r="F60" s="2" t="s">
        <v>136</v>
      </c>
      <c r="G60" s="1">
        <v>1430</v>
      </c>
      <c r="H60" s="1">
        <v>1200</v>
      </c>
      <c r="I60" s="1">
        <v>100</v>
      </c>
      <c r="J60" s="1">
        <f t="shared" si="21"/>
        <v>1430</v>
      </c>
      <c r="K60" s="1">
        <f t="shared" si="22"/>
        <v>1200</v>
      </c>
      <c r="L60" s="1">
        <f t="shared" si="24"/>
        <v>100</v>
      </c>
      <c r="M60" s="63"/>
      <c r="N60" s="19"/>
      <c r="O60" s="20" t="s">
        <v>120</v>
      </c>
      <c r="P60" s="21"/>
      <c r="Q60" s="20"/>
    </row>
    <row r="61" spans="1:17" ht="44.4" customHeight="1">
      <c r="A61" s="18">
        <f t="shared" si="23"/>
        <v>15</v>
      </c>
      <c r="B61" s="23" t="s">
        <v>134</v>
      </c>
      <c r="C61" s="2" t="s">
        <v>132</v>
      </c>
      <c r="D61" s="2" t="s">
        <v>135</v>
      </c>
      <c r="E61" s="2" t="s">
        <v>118</v>
      </c>
      <c r="F61" s="2" t="s">
        <v>136</v>
      </c>
      <c r="G61" s="1">
        <v>490</v>
      </c>
      <c r="H61" s="1">
        <v>400</v>
      </c>
      <c r="I61" s="1"/>
      <c r="J61" s="1">
        <f t="shared" si="21"/>
        <v>490</v>
      </c>
      <c r="K61" s="1">
        <f t="shared" si="22"/>
        <v>400</v>
      </c>
      <c r="L61" s="1">
        <f t="shared" si="24"/>
        <v>0</v>
      </c>
      <c r="M61" s="63" t="s">
        <v>12</v>
      </c>
      <c r="N61" s="19"/>
      <c r="O61" s="20" t="s">
        <v>120</v>
      </c>
      <c r="P61" s="20" t="s">
        <v>120</v>
      </c>
      <c r="Q61" s="20"/>
    </row>
    <row r="62" spans="1:17" ht="38.1" customHeight="1">
      <c r="A62" s="18">
        <f t="shared" si="23"/>
        <v>16</v>
      </c>
      <c r="B62" s="23" t="s">
        <v>262</v>
      </c>
      <c r="C62" s="2" t="s">
        <v>132</v>
      </c>
      <c r="D62" s="2" t="s">
        <v>135</v>
      </c>
      <c r="E62" s="2" t="s">
        <v>118</v>
      </c>
      <c r="F62" s="2" t="s">
        <v>136</v>
      </c>
      <c r="G62" s="1">
        <v>860</v>
      </c>
      <c r="H62" s="1">
        <v>711</v>
      </c>
      <c r="I62" s="1">
        <v>70</v>
      </c>
      <c r="J62" s="1">
        <f t="shared" si="21"/>
        <v>860</v>
      </c>
      <c r="K62" s="1">
        <f t="shared" si="22"/>
        <v>711</v>
      </c>
      <c r="L62" s="1">
        <f t="shared" si="24"/>
        <v>70</v>
      </c>
      <c r="M62" s="63"/>
      <c r="N62" s="19"/>
      <c r="O62" s="20" t="s">
        <v>120</v>
      </c>
      <c r="P62" s="21"/>
      <c r="Q62" s="20"/>
    </row>
    <row r="63" spans="1:17" s="3" customFormat="1" ht="25.5" customHeight="1">
      <c r="A63" s="12"/>
      <c r="B63" s="15" t="s">
        <v>23</v>
      </c>
      <c r="C63" s="14"/>
      <c r="D63" s="14"/>
      <c r="E63" s="14"/>
      <c r="F63" s="15"/>
      <c r="G63" s="4">
        <f t="shared" ref="G63:L63" si="25">SUM(G64:G68)</f>
        <v>1964</v>
      </c>
      <c r="H63" s="4">
        <f t="shared" si="25"/>
        <v>1400</v>
      </c>
      <c r="I63" s="4">
        <f t="shared" si="25"/>
        <v>300</v>
      </c>
      <c r="J63" s="4">
        <f t="shared" si="25"/>
        <v>1964</v>
      </c>
      <c r="K63" s="4">
        <f t="shared" si="25"/>
        <v>1400</v>
      </c>
      <c r="L63" s="4">
        <f t="shared" si="25"/>
        <v>300</v>
      </c>
      <c r="M63" s="63"/>
      <c r="N63" s="13"/>
      <c r="O63" s="9">
        <f>COUNTIF(O64:O68,"x")</f>
        <v>5</v>
      </c>
      <c r="P63" s="9">
        <f>COUNTIF(P64:P68,"x")</f>
        <v>3</v>
      </c>
      <c r="Q63" s="3">
        <f>P63/O63*100</f>
        <v>60</v>
      </c>
    </row>
    <row r="64" spans="1:17" ht="44.4" customHeight="1">
      <c r="A64" s="18">
        <v>1</v>
      </c>
      <c r="B64" s="23" t="s">
        <v>137</v>
      </c>
      <c r="C64" s="2" t="s">
        <v>22</v>
      </c>
      <c r="D64" s="2" t="s">
        <v>23</v>
      </c>
      <c r="E64" s="2" t="s">
        <v>104</v>
      </c>
      <c r="F64" s="2" t="s">
        <v>105</v>
      </c>
      <c r="G64" s="1">
        <v>114</v>
      </c>
      <c r="H64" s="1">
        <v>103</v>
      </c>
      <c r="I64" s="1"/>
      <c r="J64" s="1">
        <f t="shared" ref="J64:L68" si="26">G64</f>
        <v>114</v>
      </c>
      <c r="K64" s="1">
        <f t="shared" si="26"/>
        <v>103</v>
      </c>
      <c r="L64" s="1">
        <f t="shared" si="26"/>
        <v>0</v>
      </c>
      <c r="M64" s="63" t="s">
        <v>12</v>
      </c>
      <c r="N64" s="2" t="s">
        <v>89</v>
      </c>
      <c r="O64" s="20" t="s">
        <v>37</v>
      </c>
      <c r="P64" s="20" t="s">
        <v>37</v>
      </c>
      <c r="Q64" s="20"/>
    </row>
    <row r="65" spans="1:17" ht="44.4" customHeight="1">
      <c r="A65" s="18">
        <f t="shared" ref="A65:A68" si="27">A64+1</f>
        <v>2</v>
      </c>
      <c r="B65" s="23" t="s">
        <v>138</v>
      </c>
      <c r="C65" s="2" t="s">
        <v>22</v>
      </c>
      <c r="D65" s="2" t="s">
        <v>23</v>
      </c>
      <c r="E65" s="2" t="s">
        <v>104</v>
      </c>
      <c r="F65" s="2" t="s">
        <v>142</v>
      </c>
      <c r="G65" s="1">
        <v>330</v>
      </c>
      <c r="H65" s="1">
        <v>296</v>
      </c>
      <c r="I65" s="1"/>
      <c r="J65" s="1">
        <f t="shared" si="26"/>
        <v>330</v>
      </c>
      <c r="K65" s="1">
        <f t="shared" si="26"/>
        <v>296</v>
      </c>
      <c r="L65" s="1">
        <f t="shared" si="26"/>
        <v>0</v>
      </c>
      <c r="M65" s="63"/>
      <c r="N65" s="2" t="s">
        <v>89</v>
      </c>
      <c r="O65" s="20" t="s">
        <v>37</v>
      </c>
      <c r="P65" s="20"/>
      <c r="Q65" s="20"/>
    </row>
    <row r="66" spans="1:17" s="3" customFormat="1" ht="35.1" customHeight="1">
      <c r="A66" s="18">
        <f t="shared" si="27"/>
        <v>3</v>
      </c>
      <c r="B66" s="11" t="s">
        <v>139</v>
      </c>
      <c r="C66" s="2" t="s">
        <v>140</v>
      </c>
      <c r="D66" s="2" t="s">
        <v>141</v>
      </c>
      <c r="E66" s="5" t="s">
        <v>42</v>
      </c>
      <c r="F66" s="2" t="s">
        <v>28</v>
      </c>
      <c r="G66" s="1">
        <v>1100</v>
      </c>
      <c r="H66" s="1">
        <v>622</v>
      </c>
      <c r="I66" s="1">
        <v>300</v>
      </c>
      <c r="J66" s="1">
        <f t="shared" si="26"/>
        <v>1100</v>
      </c>
      <c r="K66" s="1">
        <f t="shared" si="26"/>
        <v>622</v>
      </c>
      <c r="L66" s="1">
        <f t="shared" si="26"/>
        <v>300</v>
      </c>
      <c r="M66" s="63"/>
      <c r="N66" s="2" t="s">
        <v>90</v>
      </c>
      <c r="O66" s="20" t="s">
        <v>37</v>
      </c>
      <c r="P66" s="21"/>
    </row>
    <row r="67" spans="1:17" ht="42.9" customHeight="1">
      <c r="A67" s="18">
        <f t="shared" si="27"/>
        <v>4</v>
      </c>
      <c r="B67" s="11" t="s">
        <v>65</v>
      </c>
      <c r="C67" s="2" t="s">
        <v>22</v>
      </c>
      <c r="D67" s="2" t="s">
        <v>23</v>
      </c>
      <c r="E67" s="2" t="s">
        <v>66</v>
      </c>
      <c r="F67" s="2" t="s">
        <v>136</v>
      </c>
      <c r="G67" s="1">
        <v>310</v>
      </c>
      <c r="H67" s="1">
        <f>300-21</f>
        <v>279</v>
      </c>
      <c r="I67" s="1"/>
      <c r="J67" s="1">
        <f t="shared" si="26"/>
        <v>310</v>
      </c>
      <c r="K67" s="1">
        <f t="shared" si="26"/>
        <v>279</v>
      </c>
      <c r="L67" s="1">
        <f t="shared" si="26"/>
        <v>0</v>
      </c>
      <c r="M67" s="63" t="s">
        <v>12</v>
      </c>
      <c r="N67" s="19"/>
      <c r="O67" s="20" t="s">
        <v>37</v>
      </c>
      <c r="P67" s="20" t="s">
        <v>37</v>
      </c>
    </row>
    <row r="68" spans="1:17" ht="46.5" customHeight="1">
      <c r="A68" s="18">
        <f t="shared" si="27"/>
        <v>5</v>
      </c>
      <c r="B68" s="17" t="s">
        <v>43</v>
      </c>
      <c r="C68" s="2" t="s">
        <v>22</v>
      </c>
      <c r="D68" s="2" t="s">
        <v>23</v>
      </c>
      <c r="E68" s="2" t="s">
        <v>118</v>
      </c>
      <c r="F68" s="2" t="s">
        <v>105</v>
      </c>
      <c r="G68" s="1">
        <v>110</v>
      </c>
      <c r="H68" s="1">
        <v>100</v>
      </c>
      <c r="I68" s="1"/>
      <c r="J68" s="1">
        <f t="shared" si="26"/>
        <v>110</v>
      </c>
      <c r="K68" s="1">
        <f t="shared" si="26"/>
        <v>100</v>
      </c>
      <c r="L68" s="1">
        <f t="shared" si="26"/>
        <v>0</v>
      </c>
      <c r="M68" s="63" t="s">
        <v>12</v>
      </c>
      <c r="N68" s="1"/>
      <c r="O68" s="20" t="s">
        <v>37</v>
      </c>
      <c r="P68" s="20" t="s">
        <v>37</v>
      </c>
    </row>
    <row r="69" spans="1:17" s="3" customFormat="1" ht="25.5" customHeight="1">
      <c r="A69" s="12"/>
      <c r="B69" s="15" t="s">
        <v>10</v>
      </c>
      <c r="C69" s="14"/>
      <c r="D69" s="14"/>
      <c r="E69" s="14"/>
      <c r="F69" s="15"/>
      <c r="G69" s="4">
        <f>SUM(G70:G86)</f>
        <v>9896</v>
      </c>
      <c r="H69" s="4">
        <f t="shared" ref="H69:L69" si="28">SUM(H70:H86)</f>
        <v>8620</v>
      </c>
      <c r="I69" s="4">
        <f t="shared" si="28"/>
        <v>400</v>
      </c>
      <c r="J69" s="4">
        <f t="shared" si="28"/>
        <v>9896</v>
      </c>
      <c r="K69" s="4">
        <f t="shared" si="28"/>
        <v>8620</v>
      </c>
      <c r="L69" s="4">
        <f t="shared" si="28"/>
        <v>400</v>
      </c>
      <c r="M69" s="63"/>
      <c r="N69" s="13"/>
      <c r="O69" s="9">
        <f>COUNTIF(O70:O86,"x")</f>
        <v>17</v>
      </c>
      <c r="P69" s="9">
        <f>COUNTIF(P70:P86,"x")</f>
        <v>7</v>
      </c>
      <c r="Q69" s="3">
        <f>P69/O69*100</f>
        <v>41.17647058823529</v>
      </c>
    </row>
    <row r="70" spans="1:17" s="3" customFormat="1" ht="49.5" customHeight="1">
      <c r="A70" s="18">
        <v>1</v>
      </c>
      <c r="B70" s="11" t="s">
        <v>143</v>
      </c>
      <c r="C70" s="2" t="s">
        <v>18</v>
      </c>
      <c r="D70" s="2" t="s">
        <v>10</v>
      </c>
      <c r="E70" s="5" t="s">
        <v>104</v>
      </c>
      <c r="F70" s="2" t="s">
        <v>136</v>
      </c>
      <c r="G70" s="1">
        <v>583</v>
      </c>
      <c r="H70" s="1">
        <v>538</v>
      </c>
      <c r="I70" s="4"/>
      <c r="J70" s="1">
        <f>G70</f>
        <v>583</v>
      </c>
      <c r="K70" s="1">
        <f>H70</f>
        <v>538</v>
      </c>
      <c r="L70" s="1">
        <f>I70</f>
        <v>0</v>
      </c>
      <c r="M70" s="63" t="s">
        <v>12</v>
      </c>
      <c r="N70" s="2" t="s">
        <v>89</v>
      </c>
      <c r="O70" s="20" t="s">
        <v>37</v>
      </c>
      <c r="P70" s="20" t="s">
        <v>37</v>
      </c>
    </row>
    <row r="71" spans="1:17" s="3" customFormat="1" ht="76.5" customHeight="1">
      <c r="A71" s="18">
        <f t="shared" ref="A71:A86" si="29">A70+1</f>
        <v>2</v>
      </c>
      <c r="B71" s="11" t="s">
        <v>144</v>
      </c>
      <c r="C71" s="2" t="s">
        <v>18</v>
      </c>
      <c r="D71" s="2" t="s">
        <v>10</v>
      </c>
      <c r="E71" s="5" t="s">
        <v>104</v>
      </c>
      <c r="F71" s="2" t="s">
        <v>147</v>
      </c>
      <c r="G71" s="1">
        <v>950</v>
      </c>
      <c r="H71" s="1">
        <v>903</v>
      </c>
      <c r="I71" s="4"/>
      <c r="J71" s="1">
        <f t="shared" ref="J71:J86" si="30">G71</f>
        <v>950</v>
      </c>
      <c r="K71" s="1">
        <f t="shared" ref="K71:K86" si="31">H71</f>
        <v>903</v>
      </c>
      <c r="L71" s="4"/>
      <c r="M71" s="63"/>
      <c r="N71" s="2" t="s">
        <v>89</v>
      </c>
      <c r="O71" s="20" t="s">
        <v>37</v>
      </c>
      <c r="P71" s="21"/>
    </row>
    <row r="72" spans="1:17" s="3" customFormat="1" ht="38.4" customHeight="1">
      <c r="A72" s="18">
        <f t="shared" si="29"/>
        <v>3</v>
      </c>
      <c r="B72" s="11" t="s">
        <v>145</v>
      </c>
      <c r="C72" s="2" t="s">
        <v>18</v>
      </c>
      <c r="D72" s="2" t="s">
        <v>10</v>
      </c>
      <c r="E72" s="5" t="s">
        <v>104</v>
      </c>
      <c r="F72" s="2" t="s">
        <v>136</v>
      </c>
      <c r="G72" s="1">
        <v>380</v>
      </c>
      <c r="H72" s="1">
        <v>352</v>
      </c>
      <c r="I72" s="4"/>
      <c r="J72" s="1">
        <f t="shared" si="30"/>
        <v>380</v>
      </c>
      <c r="K72" s="1">
        <f t="shared" si="31"/>
        <v>352</v>
      </c>
      <c r="L72" s="4"/>
      <c r="M72" s="63" t="s">
        <v>12</v>
      </c>
      <c r="N72" s="2" t="s">
        <v>89</v>
      </c>
      <c r="O72" s="20" t="s">
        <v>37</v>
      </c>
      <c r="P72" s="20" t="s">
        <v>37</v>
      </c>
    </row>
    <row r="73" spans="1:17" s="3" customFormat="1" ht="36.9" customHeight="1">
      <c r="A73" s="18">
        <f t="shared" si="29"/>
        <v>4</v>
      </c>
      <c r="B73" s="11" t="s">
        <v>146</v>
      </c>
      <c r="C73" s="2" t="s">
        <v>18</v>
      </c>
      <c r="D73" s="2" t="s">
        <v>10</v>
      </c>
      <c r="E73" s="5" t="s">
        <v>104</v>
      </c>
      <c r="F73" s="2" t="s">
        <v>136</v>
      </c>
      <c r="G73" s="1">
        <v>420</v>
      </c>
      <c r="H73" s="1">
        <v>377</v>
      </c>
      <c r="I73" s="4"/>
      <c r="J73" s="1">
        <f t="shared" si="30"/>
        <v>420</v>
      </c>
      <c r="K73" s="1">
        <f t="shared" si="31"/>
        <v>377</v>
      </c>
      <c r="L73" s="4"/>
      <c r="M73" s="63" t="s">
        <v>12</v>
      </c>
      <c r="N73" s="2" t="s">
        <v>89</v>
      </c>
      <c r="O73" s="20" t="s">
        <v>37</v>
      </c>
      <c r="P73" s="20" t="s">
        <v>37</v>
      </c>
    </row>
    <row r="74" spans="1:17" s="3" customFormat="1" ht="46.5" customHeight="1">
      <c r="A74" s="18">
        <f t="shared" si="29"/>
        <v>5</v>
      </c>
      <c r="B74" s="11" t="s">
        <v>148</v>
      </c>
      <c r="C74" s="2" t="s">
        <v>18</v>
      </c>
      <c r="D74" s="2" t="s">
        <v>10</v>
      </c>
      <c r="E74" s="5" t="s">
        <v>29</v>
      </c>
      <c r="F74" s="2" t="s">
        <v>136</v>
      </c>
      <c r="G74" s="1">
        <v>535</v>
      </c>
      <c r="H74" s="5">
        <v>483</v>
      </c>
      <c r="I74" s="5"/>
      <c r="J74" s="1">
        <f t="shared" si="30"/>
        <v>535</v>
      </c>
      <c r="K74" s="1">
        <f t="shared" si="31"/>
        <v>483</v>
      </c>
      <c r="L74" s="4"/>
      <c r="M74" s="63" t="s">
        <v>12</v>
      </c>
      <c r="N74" s="2" t="s">
        <v>90</v>
      </c>
      <c r="O74" s="20" t="s">
        <v>37</v>
      </c>
      <c r="P74" s="20" t="s">
        <v>37</v>
      </c>
    </row>
    <row r="75" spans="1:17" s="3" customFormat="1" ht="36.9" customHeight="1">
      <c r="A75" s="18">
        <f t="shared" si="29"/>
        <v>6</v>
      </c>
      <c r="B75" s="11" t="s">
        <v>149</v>
      </c>
      <c r="C75" s="2" t="s">
        <v>18</v>
      </c>
      <c r="D75" s="2" t="s">
        <v>10</v>
      </c>
      <c r="E75" s="5" t="s">
        <v>29</v>
      </c>
      <c r="F75" s="2" t="s">
        <v>153</v>
      </c>
      <c r="G75" s="1">
        <v>308</v>
      </c>
      <c r="H75" s="5">
        <v>285</v>
      </c>
      <c r="I75" s="5"/>
      <c r="J75" s="1">
        <f t="shared" si="30"/>
        <v>308</v>
      </c>
      <c r="K75" s="1">
        <f t="shared" si="31"/>
        <v>285</v>
      </c>
      <c r="L75" s="4"/>
      <c r="M75" s="63"/>
      <c r="N75" s="2" t="s">
        <v>90</v>
      </c>
      <c r="O75" s="20" t="s">
        <v>37</v>
      </c>
      <c r="P75" s="21"/>
    </row>
    <row r="76" spans="1:17" s="3" customFormat="1" ht="34.5" customHeight="1">
      <c r="A76" s="18">
        <f t="shared" si="29"/>
        <v>7</v>
      </c>
      <c r="B76" s="11" t="s">
        <v>150</v>
      </c>
      <c r="C76" s="2" t="s">
        <v>18</v>
      </c>
      <c r="D76" s="2" t="s">
        <v>10</v>
      </c>
      <c r="E76" s="5" t="s">
        <v>29</v>
      </c>
      <c r="F76" s="2" t="s">
        <v>153</v>
      </c>
      <c r="G76" s="1">
        <v>165</v>
      </c>
      <c r="H76" s="5">
        <v>153</v>
      </c>
      <c r="I76" s="5"/>
      <c r="J76" s="1">
        <f t="shared" si="30"/>
        <v>165</v>
      </c>
      <c r="K76" s="1">
        <f t="shared" si="31"/>
        <v>153</v>
      </c>
      <c r="L76" s="4"/>
      <c r="M76" s="63"/>
      <c r="N76" s="2" t="s">
        <v>90</v>
      </c>
      <c r="O76" s="20" t="s">
        <v>37</v>
      </c>
      <c r="P76" s="21"/>
    </row>
    <row r="77" spans="1:17" s="3" customFormat="1" ht="44.4" customHeight="1">
      <c r="A77" s="18">
        <f t="shared" si="29"/>
        <v>8</v>
      </c>
      <c r="B77" s="11" t="s">
        <v>151</v>
      </c>
      <c r="C77" s="2" t="s">
        <v>18</v>
      </c>
      <c r="D77" s="2" t="s">
        <v>10</v>
      </c>
      <c r="E77" s="5" t="s">
        <v>29</v>
      </c>
      <c r="F77" s="2" t="s">
        <v>136</v>
      </c>
      <c r="G77" s="1">
        <v>660</v>
      </c>
      <c r="H77" s="5">
        <v>599</v>
      </c>
      <c r="I77" s="5"/>
      <c r="J77" s="1">
        <f t="shared" si="30"/>
        <v>660</v>
      </c>
      <c r="K77" s="1">
        <f t="shared" si="31"/>
        <v>599</v>
      </c>
      <c r="L77" s="1">
        <f t="shared" ref="L77:L86" si="32">I77</f>
        <v>0</v>
      </c>
      <c r="M77" s="63"/>
      <c r="N77" s="2" t="s">
        <v>90</v>
      </c>
      <c r="O77" s="20" t="s">
        <v>37</v>
      </c>
      <c r="P77" s="21"/>
    </row>
    <row r="78" spans="1:17" s="3" customFormat="1" ht="35.1" customHeight="1">
      <c r="A78" s="18">
        <f t="shared" si="29"/>
        <v>9</v>
      </c>
      <c r="B78" s="11" t="s">
        <v>152</v>
      </c>
      <c r="C78" s="2" t="s">
        <v>18</v>
      </c>
      <c r="D78" s="2" t="s">
        <v>10</v>
      </c>
      <c r="E78" s="5" t="s">
        <v>29</v>
      </c>
      <c r="F78" s="2" t="s">
        <v>154</v>
      </c>
      <c r="G78" s="1">
        <v>120</v>
      </c>
      <c r="H78" s="5">
        <v>108</v>
      </c>
      <c r="I78" s="4"/>
      <c r="J78" s="1">
        <f t="shared" si="30"/>
        <v>120</v>
      </c>
      <c r="K78" s="1">
        <f t="shared" si="31"/>
        <v>108</v>
      </c>
      <c r="L78" s="1">
        <f t="shared" si="32"/>
        <v>0</v>
      </c>
      <c r="M78" s="63" t="s">
        <v>12</v>
      </c>
      <c r="N78" s="2" t="s">
        <v>90</v>
      </c>
      <c r="O78" s="20" t="s">
        <v>37</v>
      </c>
      <c r="P78" s="21" t="s">
        <v>120</v>
      </c>
    </row>
    <row r="79" spans="1:17" s="3" customFormat="1" ht="35.4" customHeight="1">
      <c r="A79" s="18">
        <f t="shared" si="29"/>
        <v>10</v>
      </c>
      <c r="B79" s="23" t="s">
        <v>155</v>
      </c>
      <c r="C79" s="2" t="s">
        <v>18</v>
      </c>
      <c r="D79" s="2" t="s">
        <v>10</v>
      </c>
      <c r="E79" s="2" t="s">
        <v>66</v>
      </c>
      <c r="F79" s="2" t="s">
        <v>157</v>
      </c>
      <c r="G79" s="1">
        <v>245</v>
      </c>
      <c r="H79" s="1">
        <v>220</v>
      </c>
      <c r="I79" s="1"/>
      <c r="J79" s="1">
        <f t="shared" si="30"/>
        <v>245</v>
      </c>
      <c r="K79" s="1">
        <f t="shared" si="31"/>
        <v>220</v>
      </c>
      <c r="L79" s="1">
        <f t="shared" si="32"/>
        <v>0</v>
      </c>
      <c r="M79" s="63"/>
      <c r="N79" s="13"/>
      <c r="O79" s="20" t="s">
        <v>37</v>
      </c>
      <c r="P79" s="21"/>
    </row>
    <row r="80" spans="1:17" ht="34.5" customHeight="1">
      <c r="A80" s="18">
        <f t="shared" si="29"/>
        <v>11</v>
      </c>
      <c r="B80" s="11" t="s">
        <v>68</v>
      </c>
      <c r="C80" s="2" t="s">
        <v>18</v>
      </c>
      <c r="D80" s="2" t="s">
        <v>10</v>
      </c>
      <c r="E80" s="2" t="s">
        <v>66</v>
      </c>
      <c r="F80" s="2" t="s">
        <v>136</v>
      </c>
      <c r="G80" s="1">
        <v>1220</v>
      </c>
      <c r="H80" s="1">
        <v>1000</v>
      </c>
      <c r="I80" s="1">
        <v>100</v>
      </c>
      <c r="J80" s="1">
        <f t="shared" si="30"/>
        <v>1220</v>
      </c>
      <c r="K80" s="1">
        <f t="shared" si="31"/>
        <v>1000</v>
      </c>
      <c r="L80" s="1">
        <f t="shared" si="32"/>
        <v>100</v>
      </c>
      <c r="M80" s="65"/>
      <c r="N80" s="19"/>
      <c r="O80" s="20" t="s">
        <v>37</v>
      </c>
      <c r="P80" s="21"/>
      <c r="Q80" s="21"/>
    </row>
    <row r="81" spans="1:17" ht="42" customHeight="1">
      <c r="A81" s="18">
        <f t="shared" si="29"/>
        <v>12</v>
      </c>
      <c r="B81" s="11" t="s">
        <v>69</v>
      </c>
      <c r="C81" s="2" t="s">
        <v>18</v>
      </c>
      <c r="D81" s="2" t="s">
        <v>10</v>
      </c>
      <c r="E81" s="2" t="s">
        <v>66</v>
      </c>
      <c r="F81" s="2" t="s">
        <v>28</v>
      </c>
      <c r="G81" s="1">
        <v>970</v>
      </c>
      <c r="H81" s="1">
        <v>800</v>
      </c>
      <c r="I81" s="1">
        <v>80</v>
      </c>
      <c r="J81" s="1">
        <f t="shared" si="30"/>
        <v>970</v>
      </c>
      <c r="K81" s="1">
        <f t="shared" si="31"/>
        <v>800</v>
      </c>
      <c r="L81" s="1">
        <f t="shared" si="32"/>
        <v>80</v>
      </c>
      <c r="M81" s="65"/>
      <c r="N81" s="19"/>
      <c r="O81" s="20" t="s">
        <v>37</v>
      </c>
      <c r="P81" s="21"/>
      <c r="Q81" s="21"/>
    </row>
    <row r="82" spans="1:17" ht="33.6" customHeight="1">
      <c r="A82" s="18">
        <f t="shared" si="29"/>
        <v>13</v>
      </c>
      <c r="B82" s="11" t="s">
        <v>71</v>
      </c>
      <c r="C82" s="2" t="s">
        <v>18</v>
      </c>
      <c r="D82" s="2" t="s">
        <v>10</v>
      </c>
      <c r="E82" s="2" t="s">
        <v>66</v>
      </c>
      <c r="F82" s="2" t="s">
        <v>158</v>
      </c>
      <c r="G82" s="1">
        <v>440</v>
      </c>
      <c r="H82" s="1">
        <v>400</v>
      </c>
      <c r="I82" s="1"/>
      <c r="J82" s="1">
        <f t="shared" si="30"/>
        <v>440</v>
      </c>
      <c r="K82" s="1">
        <f t="shared" si="31"/>
        <v>400</v>
      </c>
      <c r="L82" s="1">
        <f t="shared" si="32"/>
        <v>0</v>
      </c>
      <c r="M82" s="63" t="s">
        <v>12</v>
      </c>
      <c r="N82" s="19"/>
      <c r="O82" s="20" t="s">
        <v>37</v>
      </c>
      <c r="P82" s="21" t="s">
        <v>120</v>
      </c>
      <c r="Q82" s="21"/>
    </row>
    <row r="83" spans="1:17" ht="45.6" customHeight="1">
      <c r="A83" s="18">
        <f t="shared" si="29"/>
        <v>14</v>
      </c>
      <c r="B83" s="11" t="s">
        <v>70</v>
      </c>
      <c r="C83" s="2" t="s">
        <v>18</v>
      </c>
      <c r="D83" s="2" t="s">
        <v>10</v>
      </c>
      <c r="E83" s="2" t="s">
        <v>118</v>
      </c>
      <c r="F83" s="2" t="s">
        <v>136</v>
      </c>
      <c r="G83" s="1">
        <v>1020</v>
      </c>
      <c r="H83" s="1">
        <v>850</v>
      </c>
      <c r="I83" s="1">
        <v>80</v>
      </c>
      <c r="J83" s="1">
        <f t="shared" si="30"/>
        <v>1020</v>
      </c>
      <c r="K83" s="1">
        <f t="shared" si="31"/>
        <v>850</v>
      </c>
      <c r="L83" s="1">
        <f t="shared" si="32"/>
        <v>80</v>
      </c>
      <c r="M83" s="63"/>
      <c r="N83" s="19"/>
      <c r="O83" s="20" t="s">
        <v>37</v>
      </c>
      <c r="P83" s="21"/>
      <c r="Q83" s="21"/>
    </row>
    <row r="84" spans="1:17" ht="36" customHeight="1">
      <c r="A84" s="18">
        <f t="shared" si="29"/>
        <v>15</v>
      </c>
      <c r="B84" s="11" t="s">
        <v>67</v>
      </c>
      <c r="C84" s="2" t="s">
        <v>18</v>
      </c>
      <c r="D84" s="2" t="s">
        <v>10</v>
      </c>
      <c r="E84" s="2" t="s">
        <v>118</v>
      </c>
      <c r="F84" s="2" t="s">
        <v>156</v>
      </c>
      <c r="G84" s="1">
        <v>1090</v>
      </c>
      <c r="H84" s="1">
        <v>900</v>
      </c>
      <c r="I84" s="1">
        <v>90</v>
      </c>
      <c r="J84" s="1">
        <f t="shared" si="30"/>
        <v>1090</v>
      </c>
      <c r="K84" s="1">
        <f t="shared" si="31"/>
        <v>900</v>
      </c>
      <c r="L84" s="1">
        <f t="shared" si="32"/>
        <v>90</v>
      </c>
      <c r="M84" s="65"/>
      <c r="N84" s="19"/>
      <c r="O84" s="20" t="s">
        <v>37</v>
      </c>
      <c r="P84" s="21"/>
      <c r="Q84" s="21"/>
    </row>
    <row r="85" spans="1:17" ht="30.9" customHeight="1">
      <c r="A85" s="18">
        <f t="shared" si="29"/>
        <v>16</v>
      </c>
      <c r="B85" s="23" t="s">
        <v>159</v>
      </c>
      <c r="C85" s="2" t="s">
        <v>18</v>
      </c>
      <c r="D85" s="2" t="s">
        <v>10</v>
      </c>
      <c r="E85" s="2" t="s">
        <v>118</v>
      </c>
      <c r="F85" s="2" t="s">
        <v>130</v>
      </c>
      <c r="G85" s="1">
        <v>170</v>
      </c>
      <c r="H85" s="1">
        <v>150</v>
      </c>
      <c r="I85" s="1"/>
      <c r="J85" s="1">
        <f t="shared" si="30"/>
        <v>170</v>
      </c>
      <c r="K85" s="1">
        <f t="shared" si="31"/>
        <v>150</v>
      </c>
      <c r="L85" s="1">
        <f t="shared" si="32"/>
        <v>0</v>
      </c>
      <c r="M85" s="63" t="s">
        <v>12</v>
      </c>
      <c r="N85" s="19"/>
      <c r="O85" s="20" t="s">
        <v>37</v>
      </c>
      <c r="P85" s="21" t="s">
        <v>120</v>
      </c>
      <c r="Q85" s="21"/>
    </row>
    <row r="86" spans="1:17" ht="36" customHeight="1">
      <c r="A86" s="18">
        <f t="shared" si="29"/>
        <v>17</v>
      </c>
      <c r="B86" s="11" t="s">
        <v>279</v>
      </c>
      <c r="C86" s="2" t="s">
        <v>18</v>
      </c>
      <c r="D86" s="2" t="s">
        <v>10</v>
      </c>
      <c r="E86" s="2" t="s">
        <v>118</v>
      </c>
      <c r="F86" s="2" t="s">
        <v>156</v>
      </c>
      <c r="G86" s="1">
        <v>620</v>
      </c>
      <c r="H86" s="1">
        <v>502</v>
      </c>
      <c r="I86" s="1">
        <v>50</v>
      </c>
      <c r="J86" s="1">
        <f t="shared" si="30"/>
        <v>620</v>
      </c>
      <c r="K86" s="1">
        <f t="shared" si="31"/>
        <v>502</v>
      </c>
      <c r="L86" s="1">
        <f t="shared" si="32"/>
        <v>50</v>
      </c>
      <c r="M86" s="65"/>
      <c r="N86" s="19"/>
      <c r="O86" s="20" t="s">
        <v>37</v>
      </c>
      <c r="P86" s="21"/>
      <c r="Q86" s="21"/>
    </row>
    <row r="87" spans="1:17" s="3" customFormat="1" ht="25.5" customHeight="1">
      <c r="A87" s="12"/>
      <c r="B87" s="15" t="s">
        <v>15</v>
      </c>
      <c r="C87" s="14"/>
      <c r="D87" s="14"/>
      <c r="E87" s="14"/>
      <c r="F87" s="15">
        <f>H87-8222</f>
        <v>0</v>
      </c>
      <c r="G87" s="4">
        <f t="shared" ref="G87:L87" si="33">SUM(G88:G106)</f>
        <v>9508.6369180000002</v>
      </c>
      <c r="H87" s="4">
        <f t="shared" si="33"/>
        <v>8222</v>
      </c>
      <c r="I87" s="4">
        <f t="shared" si="33"/>
        <v>400</v>
      </c>
      <c r="J87" s="4">
        <f t="shared" si="33"/>
        <v>9508.6369180000002</v>
      </c>
      <c r="K87" s="4">
        <f t="shared" si="33"/>
        <v>8222</v>
      </c>
      <c r="L87" s="4">
        <f t="shared" si="33"/>
        <v>400</v>
      </c>
      <c r="M87" s="63"/>
      <c r="N87" s="4"/>
      <c r="O87" s="9">
        <f>COUNTIF(O88:O106,"x")</f>
        <v>19</v>
      </c>
      <c r="P87" s="9">
        <f>COUNTIF(P88:P106,"x")</f>
        <v>9</v>
      </c>
      <c r="Q87" s="51">
        <f>P87/O87*100</f>
        <v>47.368421052631575</v>
      </c>
    </row>
    <row r="88" spans="1:17" ht="36.6" customHeight="1">
      <c r="A88" s="18">
        <v>1</v>
      </c>
      <c r="B88" s="23" t="s">
        <v>167</v>
      </c>
      <c r="C88" s="2" t="s">
        <v>16</v>
      </c>
      <c r="D88" s="2" t="s">
        <v>15</v>
      </c>
      <c r="E88" s="2" t="s">
        <v>104</v>
      </c>
      <c r="F88" s="2" t="s">
        <v>158</v>
      </c>
      <c r="G88" s="1">
        <v>281.02600000000001</v>
      </c>
      <c r="H88" s="1">
        <v>254</v>
      </c>
      <c r="I88" s="1"/>
      <c r="J88" s="1">
        <f t="shared" ref="J88:J106" si="34">G88</f>
        <v>281.02600000000001</v>
      </c>
      <c r="K88" s="1">
        <f t="shared" ref="K88:K106" si="35">H88</f>
        <v>254</v>
      </c>
      <c r="L88" s="2"/>
      <c r="M88" s="63" t="s">
        <v>12</v>
      </c>
      <c r="N88" s="2" t="s">
        <v>89</v>
      </c>
      <c r="O88" s="20" t="s">
        <v>37</v>
      </c>
      <c r="P88" s="21" t="s">
        <v>37</v>
      </c>
      <c r="Q88" s="21"/>
    </row>
    <row r="89" spans="1:17" ht="36.6" customHeight="1">
      <c r="A89" s="18">
        <f t="shared" ref="A89:A106" si="36">A88+1</f>
        <v>2</v>
      </c>
      <c r="B89" s="23" t="s">
        <v>168</v>
      </c>
      <c r="C89" s="2" t="s">
        <v>16</v>
      </c>
      <c r="D89" s="2" t="s">
        <v>15</v>
      </c>
      <c r="E89" s="2" t="s">
        <v>104</v>
      </c>
      <c r="F89" s="2" t="s">
        <v>158</v>
      </c>
      <c r="G89" s="1">
        <v>200.708</v>
      </c>
      <c r="H89" s="1">
        <v>181</v>
      </c>
      <c r="I89" s="1"/>
      <c r="J89" s="1">
        <f t="shared" si="34"/>
        <v>200.708</v>
      </c>
      <c r="K89" s="1">
        <f t="shared" si="35"/>
        <v>181</v>
      </c>
      <c r="L89" s="2"/>
      <c r="M89" s="63" t="s">
        <v>12</v>
      </c>
      <c r="N89" s="2" t="s">
        <v>89</v>
      </c>
      <c r="O89" s="20" t="s">
        <v>37</v>
      </c>
      <c r="P89" s="21" t="s">
        <v>37</v>
      </c>
      <c r="Q89" s="21"/>
    </row>
    <row r="90" spans="1:17" ht="50.1" customHeight="1">
      <c r="A90" s="18">
        <f t="shared" si="36"/>
        <v>3</v>
      </c>
      <c r="B90" s="23" t="s">
        <v>169</v>
      </c>
      <c r="C90" s="2" t="s">
        <v>16</v>
      </c>
      <c r="D90" s="2" t="s">
        <v>15</v>
      </c>
      <c r="E90" s="2" t="s">
        <v>104</v>
      </c>
      <c r="F90" s="2" t="s">
        <v>136</v>
      </c>
      <c r="G90" s="1">
        <v>751.904</v>
      </c>
      <c r="H90" s="1">
        <v>676</v>
      </c>
      <c r="I90" s="1"/>
      <c r="J90" s="1">
        <f t="shared" si="34"/>
        <v>751.904</v>
      </c>
      <c r="K90" s="1">
        <f t="shared" si="35"/>
        <v>676</v>
      </c>
      <c r="L90" s="2"/>
      <c r="M90" s="63"/>
      <c r="N90" s="2" t="s">
        <v>89</v>
      </c>
      <c r="O90" s="20" t="s">
        <v>37</v>
      </c>
      <c r="P90" s="21"/>
      <c r="Q90" s="21"/>
    </row>
    <row r="91" spans="1:17" ht="34.5" customHeight="1">
      <c r="A91" s="18">
        <f t="shared" si="36"/>
        <v>4</v>
      </c>
      <c r="B91" s="23" t="s">
        <v>170</v>
      </c>
      <c r="C91" s="2" t="s">
        <v>16</v>
      </c>
      <c r="D91" s="2" t="s">
        <v>15</v>
      </c>
      <c r="E91" s="2" t="s">
        <v>104</v>
      </c>
      <c r="F91" s="2" t="s">
        <v>136</v>
      </c>
      <c r="G91" s="1">
        <v>1000</v>
      </c>
      <c r="H91" s="1">
        <v>949.5</v>
      </c>
      <c r="I91" s="1"/>
      <c r="J91" s="1">
        <f t="shared" si="34"/>
        <v>1000</v>
      </c>
      <c r="K91" s="1">
        <f t="shared" si="35"/>
        <v>949.5</v>
      </c>
      <c r="L91" s="2"/>
      <c r="M91" s="63"/>
      <c r="N91" s="2" t="s">
        <v>89</v>
      </c>
      <c r="O91" s="20" t="s">
        <v>37</v>
      </c>
      <c r="P91" s="21"/>
      <c r="Q91" s="21"/>
    </row>
    <row r="92" spans="1:17" ht="34.5" customHeight="1">
      <c r="A92" s="18">
        <f t="shared" si="36"/>
        <v>5</v>
      </c>
      <c r="B92" s="23" t="s">
        <v>171</v>
      </c>
      <c r="C92" s="2" t="s">
        <v>16</v>
      </c>
      <c r="D92" s="2" t="s">
        <v>15</v>
      </c>
      <c r="E92" s="2" t="s">
        <v>29</v>
      </c>
      <c r="F92" s="2" t="s">
        <v>174</v>
      </c>
      <c r="G92" s="1">
        <v>219.99991800000001</v>
      </c>
      <c r="H92" s="1">
        <v>200</v>
      </c>
      <c r="I92" s="1"/>
      <c r="J92" s="1">
        <f t="shared" si="34"/>
        <v>219.99991800000001</v>
      </c>
      <c r="K92" s="1">
        <f t="shared" si="35"/>
        <v>200</v>
      </c>
      <c r="L92" s="2"/>
      <c r="M92" s="63"/>
      <c r="N92" s="2" t="s">
        <v>90</v>
      </c>
      <c r="O92" s="20" t="s">
        <v>37</v>
      </c>
      <c r="P92" s="21"/>
      <c r="Q92" s="21"/>
    </row>
    <row r="93" spans="1:17" ht="44.4" customHeight="1">
      <c r="A93" s="18">
        <f t="shared" si="36"/>
        <v>6</v>
      </c>
      <c r="B93" s="23" t="s">
        <v>175</v>
      </c>
      <c r="C93" s="2" t="s">
        <v>16</v>
      </c>
      <c r="D93" s="2" t="s">
        <v>15</v>
      </c>
      <c r="E93" s="2" t="s">
        <v>29</v>
      </c>
      <c r="F93" s="2" t="s">
        <v>158</v>
      </c>
      <c r="G93" s="1">
        <v>329.99899999999997</v>
      </c>
      <c r="H93" s="1">
        <v>300.5</v>
      </c>
      <c r="I93" s="1"/>
      <c r="J93" s="1">
        <f t="shared" si="34"/>
        <v>329.99899999999997</v>
      </c>
      <c r="K93" s="1">
        <f t="shared" si="35"/>
        <v>300.5</v>
      </c>
      <c r="L93" s="2"/>
      <c r="M93" s="63" t="s">
        <v>12</v>
      </c>
      <c r="N93" s="2" t="s">
        <v>90</v>
      </c>
      <c r="O93" s="20" t="s">
        <v>37</v>
      </c>
      <c r="P93" s="21" t="s">
        <v>37</v>
      </c>
      <c r="Q93" s="21"/>
    </row>
    <row r="94" spans="1:17" ht="34.5" customHeight="1">
      <c r="A94" s="18">
        <f t="shared" si="36"/>
        <v>7</v>
      </c>
      <c r="B94" s="23" t="s">
        <v>172</v>
      </c>
      <c r="C94" s="2" t="s">
        <v>16</v>
      </c>
      <c r="D94" s="2" t="s">
        <v>15</v>
      </c>
      <c r="E94" s="2" t="s">
        <v>29</v>
      </c>
      <c r="F94" s="2" t="s">
        <v>28</v>
      </c>
      <c r="G94" s="1">
        <v>980</v>
      </c>
      <c r="H94" s="1">
        <v>903</v>
      </c>
      <c r="I94" s="1"/>
      <c r="J94" s="1">
        <f t="shared" si="34"/>
        <v>980</v>
      </c>
      <c r="K94" s="1">
        <f t="shared" si="35"/>
        <v>903</v>
      </c>
      <c r="L94" s="2"/>
      <c r="M94" s="63"/>
      <c r="N94" s="2" t="s">
        <v>90</v>
      </c>
      <c r="O94" s="20" t="s">
        <v>37</v>
      </c>
      <c r="P94" s="21"/>
      <c r="Q94" s="21"/>
    </row>
    <row r="95" spans="1:17" ht="34.5" customHeight="1">
      <c r="A95" s="18">
        <f t="shared" si="36"/>
        <v>8</v>
      </c>
      <c r="B95" s="23" t="s">
        <v>173</v>
      </c>
      <c r="C95" s="2" t="s">
        <v>16</v>
      </c>
      <c r="D95" s="2" t="s">
        <v>15</v>
      </c>
      <c r="E95" s="2" t="s">
        <v>29</v>
      </c>
      <c r="F95" s="2" t="s">
        <v>158</v>
      </c>
      <c r="G95" s="1">
        <v>165</v>
      </c>
      <c r="H95" s="1">
        <v>151</v>
      </c>
      <c r="I95" s="1"/>
      <c r="J95" s="1">
        <f t="shared" si="34"/>
        <v>165</v>
      </c>
      <c r="K95" s="1">
        <f t="shared" si="35"/>
        <v>151</v>
      </c>
      <c r="L95" s="2"/>
      <c r="M95" s="63" t="s">
        <v>12</v>
      </c>
      <c r="N95" s="2" t="s">
        <v>90</v>
      </c>
      <c r="O95" s="20" t="s">
        <v>37</v>
      </c>
      <c r="P95" s="21" t="s">
        <v>37</v>
      </c>
      <c r="Q95" s="21"/>
    </row>
    <row r="96" spans="1:17" ht="39.75" customHeight="1">
      <c r="A96" s="18">
        <f t="shared" si="36"/>
        <v>9</v>
      </c>
      <c r="B96" s="17" t="s">
        <v>72</v>
      </c>
      <c r="C96" s="2" t="s">
        <v>16</v>
      </c>
      <c r="D96" s="2" t="s">
        <v>15</v>
      </c>
      <c r="E96" s="2" t="s">
        <v>66</v>
      </c>
      <c r="F96" s="2" t="s">
        <v>136</v>
      </c>
      <c r="G96" s="1">
        <v>670</v>
      </c>
      <c r="H96" s="1">
        <v>550</v>
      </c>
      <c r="I96" s="1">
        <v>60</v>
      </c>
      <c r="J96" s="1">
        <f t="shared" si="34"/>
        <v>670</v>
      </c>
      <c r="K96" s="1">
        <f t="shared" si="35"/>
        <v>550</v>
      </c>
      <c r="L96" s="2">
        <f t="shared" ref="L96:L106" si="37">I96</f>
        <v>60</v>
      </c>
      <c r="M96" s="65"/>
      <c r="N96" s="19"/>
      <c r="O96" s="20" t="s">
        <v>37</v>
      </c>
      <c r="P96" s="21"/>
    </row>
    <row r="97" spans="1:17" ht="39.75" customHeight="1">
      <c r="A97" s="18">
        <f t="shared" si="36"/>
        <v>10</v>
      </c>
      <c r="B97" s="17" t="s">
        <v>73</v>
      </c>
      <c r="C97" s="2" t="s">
        <v>16</v>
      </c>
      <c r="D97" s="2" t="s">
        <v>15</v>
      </c>
      <c r="E97" s="2" t="s">
        <v>66</v>
      </c>
      <c r="F97" s="2" t="s">
        <v>266</v>
      </c>
      <c r="G97" s="1">
        <v>350</v>
      </c>
      <c r="H97" s="1">
        <v>300</v>
      </c>
      <c r="I97" s="1"/>
      <c r="J97" s="1">
        <f t="shared" si="34"/>
        <v>350</v>
      </c>
      <c r="K97" s="1">
        <f t="shared" si="35"/>
        <v>300</v>
      </c>
      <c r="L97" s="2">
        <f t="shared" si="37"/>
        <v>0</v>
      </c>
      <c r="M97" s="63" t="s">
        <v>12</v>
      </c>
      <c r="N97" s="19"/>
      <c r="O97" s="20" t="s">
        <v>37</v>
      </c>
      <c r="P97" s="21" t="s">
        <v>37</v>
      </c>
    </row>
    <row r="98" spans="1:17" ht="39.75" customHeight="1">
      <c r="A98" s="18">
        <f t="shared" si="36"/>
        <v>11</v>
      </c>
      <c r="B98" s="17" t="s">
        <v>176</v>
      </c>
      <c r="C98" s="2" t="s">
        <v>16</v>
      </c>
      <c r="D98" s="2" t="s">
        <v>15</v>
      </c>
      <c r="E98" s="2" t="s">
        <v>66</v>
      </c>
      <c r="F98" s="2" t="s">
        <v>28</v>
      </c>
      <c r="G98" s="1">
        <v>650</v>
      </c>
      <c r="H98" s="1">
        <v>540</v>
      </c>
      <c r="I98" s="1">
        <v>50</v>
      </c>
      <c r="J98" s="1">
        <f t="shared" si="34"/>
        <v>650</v>
      </c>
      <c r="K98" s="1">
        <f t="shared" si="35"/>
        <v>540</v>
      </c>
      <c r="L98" s="2">
        <f t="shared" si="37"/>
        <v>50</v>
      </c>
      <c r="M98" s="65"/>
      <c r="N98" s="19"/>
      <c r="O98" s="20" t="s">
        <v>37</v>
      </c>
      <c r="P98" s="21"/>
    </row>
    <row r="99" spans="1:17" ht="39.75" customHeight="1">
      <c r="A99" s="18">
        <f t="shared" si="36"/>
        <v>12</v>
      </c>
      <c r="B99" s="24" t="s">
        <v>263</v>
      </c>
      <c r="C99" s="2" t="s">
        <v>16</v>
      </c>
      <c r="D99" s="2" t="s">
        <v>15</v>
      </c>
      <c r="E99" s="2" t="s">
        <v>66</v>
      </c>
      <c r="F99" s="2" t="s">
        <v>136</v>
      </c>
      <c r="G99" s="1">
        <v>485</v>
      </c>
      <c r="H99" s="1">
        <v>400</v>
      </c>
      <c r="I99" s="1">
        <v>40</v>
      </c>
      <c r="J99" s="1">
        <f t="shared" si="34"/>
        <v>485</v>
      </c>
      <c r="K99" s="1">
        <f t="shared" si="35"/>
        <v>400</v>
      </c>
      <c r="L99" s="2">
        <f t="shared" si="37"/>
        <v>40</v>
      </c>
      <c r="M99" s="65"/>
      <c r="N99" s="19"/>
      <c r="O99" s="20" t="s">
        <v>37</v>
      </c>
      <c r="P99" s="21"/>
    </row>
    <row r="100" spans="1:17" ht="39.75" customHeight="1">
      <c r="A100" s="18">
        <f t="shared" si="36"/>
        <v>13</v>
      </c>
      <c r="B100" s="17" t="s">
        <v>269</v>
      </c>
      <c r="C100" s="65" t="s">
        <v>16</v>
      </c>
      <c r="D100" s="65" t="s">
        <v>15</v>
      </c>
      <c r="E100" s="65" t="s">
        <v>66</v>
      </c>
      <c r="F100" s="65" t="s">
        <v>136</v>
      </c>
      <c r="G100" s="1">
        <v>790</v>
      </c>
      <c r="H100" s="66">
        <v>650</v>
      </c>
      <c r="I100" s="6">
        <v>70</v>
      </c>
      <c r="J100" s="1">
        <f t="shared" ref="J100" si="38">G100</f>
        <v>790</v>
      </c>
      <c r="K100" s="1">
        <f t="shared" ref="K100" si="39">H100</f>
        <v>650</v>
      </c>
      <c r="L100" s="65">
        <f t="shared" ref="L100" si="40">I100</f>
        <v>70</v>
      </c>
      <c r="M100" s="65"/>
      <c r="N100" s="63"/>
      <c r="O100" s="20" t="s">
        <v>37</v>
      </c>
      <c r="P100" s="21"/>
    </row>
    <row r="101" spans="1:17" ht="39.75" customHeight="1">
      <c r="A101" s="18">
        <f t="shared" si="36"/>
        <v>14</v>
      </c>
      <c r="B101" s="17" t="s">
        <v>265</v>
      </c>
      <c r="C101" s="65" t="s">
        <v>16</v>
      </c>
      <c r="D101" s="65" t="s">
        <v>15</v>
      </c>
      <c r="E101" s="65" t="s">
        <v>66</v>
      </c>
      <c r="F101" s="65" t="s">
        <v>158</v>
      </c>
      <c r="G101" s="1">
        <v>405</v>
      </c>
      <c r="H101" s="1">
        <v>320</v>
      </c>
      <c r="I101" s="1">
        <v>40</v>
      </c>
      <c r="J101" s="1">
        <f t="shared" si="34"/>
        <v>405</v>
      </c>
      <c r="K101" s="1">
        <f t="shared" si="35"/>
        <v>320</v>
      </c>
      <c r="L101" s="65">
        <f t="shared" si="37"/>
        <v>40</v>
      </c>
      <c r="M101" s="63" t="s">
        <v>12</v>
      </c>
      <c r="N101" s="63"/>
      <c r="O101" s="20" t="s">
        <v>37</v>
      </c>
      <c r="P101" s="21" t="s">
        <v>37</v>
      </c>
    </row>
    <row r="102" spans="1:17" ht="39.75" customHeight="1">
      <c r="A102" s="18">
        <f t="shared" si="36"/>
        <v>15</v>
      </c>
      <c r="B102" s="17" t="s">
        <v>270</v>
      </c>
      <c r="C102" s="65" t="s">
        <v>16</v>
      </c>
      <c r="D102" s="65" t="s">
        <v>15</v>
      </c>
      <c r="E102" s="65" t="s">
        <v>118</v>
      </c>
      <c r="F102" s="65" t="s">
        <v>136</v>
      </c>
      <c r="G102" s="1">
        <v>670</v>
      </c>
      <c r="H102" s="66">
        <v>550</v>
      </c>
      <c r="I102" s="6">
        <v>60</v>
      </c>
      <c r="J102" s="1">
        <f t="shared" si="34"/>
        <v>670</v>
      </c>
      <c r="K102" s="1">
        <f t="shared" si="35"/>
        <v>550</v>
      </c>
      <c r="L102" s="65">
        <f t="shared" si="37"/>
        <v>60</v>
      </c>
      <c r="M102" s="65"/>
      <c r="N102" s="63"/>
      <c r="O102" s="20" t="s">
        <v>37</v>
      </c>
      <c r="P102" s="21"/>
    </row>
    <row r="103" spans="1:17" ht="39.75" customHeight="1">
      <c r="A103" s="18">
        <f t="shared" si="36"/>
        <v>16</v>
      </c>
      <c r="B103" s="17" t="s">
        <v>267</v>
      </c>
      <c r="C103" s="65" t="s">
        <v>16</v>
      </c>
      <c r="D103" s="65" t="s">
        <v>15</v>
      </c>
      <c r="E103" s="65" t="s">
        <v>118</v>
      </c>
      <c r="F103" s="65" t="s">
        <v>266</v>
      </c>
      <c r="G103" s="1">
        <v>350</v>
      </c>
      <c r="H103" s="1">
        <v>300</v>
      </c>
      <c r="I103" s="8"/>
      <c r="J103" s="1">
        <f t="shared" si="34"/>
        <v>350</v>
      </c>
      <c r="K103" s="1">
        <f t="shared" si="35"/>
        <v>300</v>
      </c>
      <c r="L103" s="65">
        <f t="shared" si="37"/>
        <v>0</v>
      </c>
      <c r="M103" s="63" t="s">
        <v>12</v>
      </c>
      <c r="N103" s="63"/>
      <c r="O103" s="20" t="s">
        <v>37</v>
      </c>
      <c r="P103" s="21" t="s">
        <v>37</v>
      </c>
    </row>
    <row r="104" spans="1:17" ht="39.75" customHeight="1">
      <c r="A104" s="18">
        <f t="shared" si="36"/>
        <v>17</v>
      </c>
      <c r="B104" s="17" t="s">
        <v>268</v>
      </c>
      <c r="C104" s="65" t="s">
        <v>16</v>
      </c>
      <c r="D104" s="65" t="s">
        <v>15</v>
      </c>
      <c r="E104" s="65" t="s">
        <v>118</v>
      </c>
      <c r="F104" s="65" t="s">
        <v>158</v>
      </c>
      <c r="G104" s="1">
        <v>370</v>
      </c>
      <c r="H104" s="66">
        <v>300</v>
      </c>
      <c r="I104" s="6">
        <v>30</v>
      </c>
      <c r="J104" s="1">
        <f t="shared" si="34"/>
        <v>370</v>
      </c>
      <c r="K104" s="1">
        <f t="shared" si="35"/>
        <v>300</v>
      </c>
      <c r="L104" s="65">
        <f t="shared" si="37"/>
        <v>30</v>
      </c>
      <c r="M104" s="63" t="s">
        <v>12</v>
      </c>
      <c r="N104" s="63"/>
      <c r="O104" s="20" t="s">
        <v>37</v>
      </c>
      <c r="P104" s="21" t="s">
        <v>37</v>
      </c>
    </row>
    <row r="105" spans="1:17" ht="39.75" customHeight="1">
      <c r="A105" s="18">
        <f t="shared" si="36"/>
        <v>18</v>
      </c>
      <c r="B105" s="17" t="s">
        <v>264</v>
      </c>
      <c r="C105" s="65" t="s">
        <v>16</v>
      </c>
      <c r="D105" s="65" t="s">
        <v>15</v>
      </c>
      <c r="E105" s="65" t="str">
        <f>E103</f>
        <v>2025-2025</v>
      </c>
      <c r="F105" s="65" t="s">
        <v>136</v>
      </c>
      <c r="G105" s="1">
        <v>490</v>
      </c>
      <c r="H105" s="1">
        <v>397</v>
      </c>
      <c r="I105" s="1">
        <v>50</v>
      </c>
      <c r="J105" s="1">
        <f t="shared" ref="J105" si="41">G105</f>
        <v>490</v>
      </c>
      <c r="K105" s="1">
        <f t="shared" ref="K105" si="42">H105</f>
        <v>397</v>
      </c>
      <c r="L105" s="65">
        <f t="shared" ref="L105" si="43">I105</f>
        <v>50</v>
      </c>
      <c r="M105" s="65"/>
      <c r="N105" s="63"/>
      <c r="O105" s="20" t="s">
        <v>37</v>
      </c>
      <c r="P105" s="21"/>
    </row>
    <row r="106" spans="1:17" ht="39.75" customHeight="1">
      <c r="A106" s="18">
        <f t="shared" si="36"/>
        <v>19</v>
      </c>
      <c r="B106" s="24" t="s">
        <v>177</v>
      </c>
      <c r="C106" s="2" t="s">
        <v>16</v>
      </c>
      <c r="D106" s="2" t="s">
        <v>15</v>
      </c>
      <c r="E106" s="2" t="s">
        <v>118</v>
      </c>
      <c r="F106" s="2" t="s">
        <v>266</v>
      </c>
      <c r="G106" s="1">
        <v>350</v>
      </c>
      <c r="H106" s="7">
        <v>300</v>
      </c>
      <c r="I106" s="1"/>
      <c r="J106" s="1">
        <f t="shared" si="34"/>
        <v>350</v>
      </c>
      <c r="K106" s="1">
        <f t="shared" si="35"/>
        <v>300</v>
      </c>
      <c r="L106" s="2">
        <f t="shared" si="37"/>
        <v>0</v>
      </c>
      <c r="M106" s="63" t="s">
        <v>12</v>
      </c>
      <c r="N106" s="19"/>
      <c r="O106" s="20" t="s">
        <v>37</v>
      </c>
      <c r="P106" s="21" t="s">
        <v>37</v>
      </c>
    </row>
    <row r="107" spans="1:17" s="3" customFormat="1" ht="25.5" customHeight="1">
      <c r="A107" s="12"/>
      <c r="B107" s="15" t="s">
        <v>24</v>
      </c>
      <c r="C107" s="14"/>
      <c r="D107" s="14"/>
      <c r="E107" s="14">
        <f>F107-H107</f>
        <v>0</v>
      </c>
      <c r="F107" s="15">
        <v>10013</v>
      </c>
      <c r="G107" s="4">
        <f t="shared" ref="G107:L107" si="44">SUM(G108:G122)</f>
        <v>11433.530999999999</v>
      </c>
      <c r="H107" s="4">
        <f t="shared" si="44"/>
        <v>10013</v>
      </c>
      <c r="I107" s="4">
        <f t="shared" si="44"/>
        <v>400</v>
      </c>
      <c r="J107" s="4">
        <f t="shared" si="44"/>
        <v>11433.530999999999</v>
      </c>
      <c r="K107" s="4">
        <f t="shared" si="44"/>
        <v>10013</v>
      </c>
      <c r="L107" s="4">
        <f t="shared" si="44"/>
        <v>400</v>
      </c>
      <c r="M107" s="63"/>
      <c r="N107" s="13"/>
      <c r="O107" s="9">
        <f>COUNTIF(O108:O122,"x")</f>
        <v>15</v>
      </c>
      <c r="P107" s="9">
        <f>COUNTIF(P108:P122,"x")</f>
        <v>6</v>
      </c>
      <c r="Q107" s="16">
        <f>P107/O107*100</f>
        <v>40</v>
      </c>
    </row>
    <row r="108" spans="1:17" ht="39.75" customHeight="1">
      <c r="A108" s="18">
        <v>1</v>
      </c>
      <c r="B108" s="24" t="s">
        <v>271</v>
      </c>
      <c r="C108" s="2" t="s">
        <v>21</v>
      </c>
      <c r="D108" s="2" t="s">
        <v>24</v>
      </c>
      <c r="E108" s="2" t="s">
        <v>104</v>
      </c>
      <c r="F108" s="2" t="s">
        <v>28</v>
      </c>
      <c r="G108" s="5">
        <v>900</v>
      </c>
      <c r="H108" s="7">
        <v>836</v>
      </c>
      <c r="I108" s="1"/>
      <c r="J108" s="1">
        <f t="shared" ref="J108:J122" si="45">G108</f>
        <v>900</v>
      </c>
      <c r="K108" s="1">
        <f t="shared" ref="K108:K122" si="46">H108</f>
        <v>836</v>
      </c>
      <c r="L108" s="2">
        <f t="shared" ref="L108:L122" si="47">I108</f>
        <v>0</v>
      </c>
      <c r="M108" s="63"/>
      <c r="N108" s="2" t="s">
        <v>89</v>
      </c>
      <c r="O108" s="20" t="s">
        <v>37</v>
      </c>
      <c r="P108" s="21"/>
      <c r="Q108" s="52"/>
    </row>
    <row r="109" spans="1:17" ht="39.75" customHeight="1">
      <c r="A109" s="18">
        <f t="shared" ref="A109:A122" si="48">A108+1</f>
        <v>2</v>
      </c>
      <c r="B109" s="24" t="s">
        <v>272</v>
      </c>
      <c r="C109" s="2" t="s">
        <v>21</v>
      </c>
      <c r="D109" s="2" t="s">
        <v>24</v>
      </c>
      <c r="E109" s="2" t="s">
        <v>104</v>
      </c>
      <c r="F109" s="2" t="s">
        <v>158</v>
      </c>
      <c r="G109" s="5">
        <v>703.53099999999995</v>
      </c>
      <c r="H109" s="7">
        <v>630</v>
      </c>
      <c r="I109" s="1"/>
      <c r="J109" s="1">
        <f t="shared" si="45"/>
        <v>703.53099999999995</v>
      </c>
      <c r="K109" s="1">
        <f t="shared" si="46"/>
        <v>630</v>
      </c>
      <c r="L109" s="2">
        <f t="shared" si="47"/>
        <v>0</v>
      </c>
      <c r="M109" s="63" t="s">
        <v>12</v>
      </c>
      <c r="N109" s="2" t="s">
        <v>89</v>
      </c>
      <c r="O109" s="20" t="s">
        <v>37</v>
      </c>
      <c r="P109" s="21" t="s">
        <v>37</v>
      </c>
    </row>
    <row r="110" spans="1:17" ht="39.75" customHeight="1">
      <c r="A110" s="18">
        <f t="shared" si="48"/>
        <v>3</v>
      </c>
      <c r="B110" s="24" t="s">
        <v>273</v>
      </c>
      <c r="C110" s="2" t="s">
        <v>21</v>
      </c>
      <c r="D110" s="2" t="s">
        <v>24</v>
      </c>
      <c r="E110" s="2" t="s">
        <v>104</v>
      </c>
      <c r="F110" s="2" t="s">
        <v>28</v>
      </c>
      <c r="G110" s="5">
        <v>800</v>
      </c>
      <c r="H110" s="7">
        <v>745</v>
      </c>
      <c r="I110" s="1"/>
      <c r="J110" s="1">
        <f t="shared" si="45"/>
        <v>800</v>
      </c>
      <c r="K110" s="1">
        <f t="shared" si="46"/>
        <v>745</v>
      </c>
      <c r="L110" s="2">
        <f t="shared" si="47"/>
        <v>0</v>
      </c>
      <c r="M110" s="63"/>
      <c r="N110" s="2" t="s">
        <v>89</v>
      </c>
      <c r="O110" s="20" t="s">
        <v>37</v>
      </c>
      <c r="P110" s="21"/>
    </row>
    <row r="111" spans="1:17" ht="48.9" customHeight="1">
      <c r="A111" s="18">
        <f t="shared" si="48"/>
        <v>4</v>
      </c>
      <c r="B111" s="24" t="s">
        <v>274</v>
      </c>
      <c r="C111" s="2" t="s">
        <v>21</v>
      </c>
      <c r="D111" s="2" t="s">
        <v>24</v>
      </c>
      <c r="E111" s="2" t="s">
        <v>29</v>
      </c>
      <c r="F111" s="2" t="s">
        <v>28</v>
      </c>
      <c r="G111" s="5">
        <v>820</v>
      </c>
      <c r="H111" s="7">
        <v>775</v>
      </c>
      <c r="I111" s="5"/>
      <c r="J111" s="1">
        <f t="shared" si="45"/>
        <v>820</v>
      </c>
      <c r="K111" s="1">
        <f t="shared" si="46"/>
        <v>775</v>
      </c>
      <c r="L111" s="2">
        <f t="shared" si="47"/>
        <v>0</v>
      </c>
      <c r="M111" s="63"/>
      <c r="N111" s="2" t="s">
        <v>90</v>
      </c>
      <c r="O111" s="20" t="s">
        <v>37</v>
      </c>
      <c r="P111" s="21"/>
    </row>
    <row r="112" spans="1:17" ht="49.5" customHeight="1">
      <c r="A112" s="18">
        <f t="shared" si="48"/>
        <v>5</v>
      </c>
      <c r="B112" s="24" t="s">
        <v>275</v>
      </c>
      <c r="C112" s="2" t="s">
        <v>21</v>
      </c>
      <c r="D112" s="2" t="s">
        <v>24</v>
      </c>
      <c r="E112" s="2" t="str">
        <f>E111</f>
        <v>2023-2023</v>
      </c>
      <c r="F112" s="2" t="s">
        <v>158</v>
      </c>
      <c r="G112" s="5">
        <v>570</v>
      </c>
      <c r="H112" s="7">
        <v>503</v>
      </c>
      <c r="I112" s="5"/>
      <c r="J112" s="1">
        <f t="shared" si="45"/>
        <v>570</v>
      </c>
      <c r="K112" s="1">
        <f t="shared" si="46"/>
        <v>503</v>
      </c>
      <c r="L112" s="2">
        <f t="shared" si="47"/>
        <v>0</v>
      </c>
      <c r="M112" s="63" t="s">
        <v>12</v>
      </c>
      <c r="N112" s="2" t="s">
        <v>90</v>
      </c>
      <c r="O112" s="20" t="s">
        <v>37</v>
      </c>
      <c r="P112" s="21" t="s">
        <v>37</v>
      </c>
    </row>
    <row r="113" spans="1:17" ht="39.75" customHeight="1">
      <c r="A113" s="18">
        <f t="shared" si="48"/>
        <v>6</v>
      </c>
      <c r="B113" s="24" t="s">
        <v>276</v>
      </c>
      <c r="C113" s="2" t="s">
        <v>21</v>
      </c>
      <c r="D113" s="2" t="s">
        <v>24</v>
      </c>
      <c r="E113" s="2" t="str">
        <f t="shared" ref="E113:E114" si="49">E112</f>
        <v>2023-2023</v>
      </c>
      <c r="F113" s="2" t="s">
        <v>28</v>
      </c>
      <c r="G113" s="5">
        <v>715</v>
      </c>
      <c r="H113" s="7">
        <v>661</v>
      </c>
      <c r="I113" s="5"/>
      <c r="J113" s="1">
        <f t="shared" si="45"/>
        <v>715</v>
      </c>
      <c r="K113" s="1">
        <f t="shared" si="46"/>
        <v>661</v>
      </c>
      <c r="L113" s="2">
        <f t="shared" si="47"/>
        <v>0</v>
      </c>
      <c r="M113" s="63"/>
      <c r="N113" s="2" t="s">
        <v>90</v>
      </c>
      <c r="O113" s="20" t="s">
        <v>37</v>
      </c>
      <c r="P113" s="21"/>
    </row>
    <row r="114" spans="1:17" ht="39.75" customHeight="1">
      <c r="A114" s="18">
        <f t="shared" si="48"/>
        <v>7</v>
      </c>
      <c r="B114" s="24" t="s">
        <v>277</v>
      </c>
      <c r="C114" s="2" t="s">
        <v>21</v>
      </c>
      <c r="D114" s="2" t="s">
        <v>24</v>
      </c>
      <c r="E114" s="2" t="str">
        <f t="shared" si="49"/>
        <v>2023-2023</v>
      </c>
      <c r="F114" s="2" t="s">
        <v>278</v>
      </c>
      <c r="G114" s="5">
        <v>275</v>
      </c>
      <c r="H114" s="7">
        <v>260</v>
      </c>
      <c r="I114" s="5"/>
      <c r="J114" s="1">
        <f t="shared" si="45"/>
        <v>275</v>
      </c>
      <c r="K114" s="1">
        <f t="shared" si="46"/>
        <v>260</v>
      </c>
      <c r="L114" s="2">
        <f t="shared" si="47"/>
        <v>0</v>
      </c>
      <c r="M114" s="63" t="s">
        <v>12</v>
      </c>
      <c r="N114" s="2" t="s">
        <v>90</v>
      </c>
      <c r="O114" s="20" t="s">
        <v>37</v>
      </c>
      <c r="P114" s="21" t="s">
        <v>37</v>
      </c>
    </row>
    <row r="115" spans="1:17" ht="45" customHeight="1">
      <c r="A115" s="18">
        <f t="shared" si="48"/>
        <v>8</v>
      </c>
      <c r="B115" s="23" t="s">
        <v>303</v>
      </c>
      <c r="C115" s="2" t="s">
        <v>21</v>
      </c>
      <c r="D115" s="2" t="s">
        <v>24</v>
      </c>
      <c r="E115" s="2" t="s">
        <v>66</v>
      </c>
      <c r="F115" s="2" t="s">
        <v>28</v>
      </c>
      <c r="G115" s="5">
        <v>1760</v>
      </c>
      <c r="H115" s="7">
        <v>1500</v>
      </c>
      <c r="I115" s="1">
        <v>100</v>
      </c>
      <c r="J115" s="1">
        <f t="shared" si="45"/>
        <v>1760</v>
      </c>
      <c r="K115" s="1">
        <f t="shared" si="46"/>
        <v>1500</v>
      </c>
      <c r="L115" s="2">
        <f t="shared" si="47"/>
        <v>100</v>
      </c>
      <c r="M115" s="63"/>
      <c r="N115" s="19"/>
      <c r="O115" s="20" t="s">
        <v>37</v>
      </c>
      <c r="P115" s="21"/>
    </row>
    <row r="116" spans="1:17" ht="50.4" customHeight="1">
      <c r="A116" s="18">
        <f t="shared" si="48"/>
        <v>9</v>
      </c>
      <c r="B116" s="23" t="s">
        <v>302</v>
      </c>
      <c r="C116" s="2" t="s">
        <v>21</v>
      </c>
      <c r="D116" s="2" t="s">
        <v>24</v>
      </c>
      <c r="E116" s="2" t="s">
        <v>66</v>
      </c>
      <c r="F116" s="2" t="s">
        <v>60</v>
      </c>
      <c r="G116" s="5">
        <v>980</v>
      </c>
      <c r="H116" s="7">
        <v>820</v>
      </c>
      <c r="I116" s="1">
        <v>70</v>
      </c>
      <c r="J116" s="1">
        <f t="shared" si="45"/>
        <v>980</v>
      </c>
      <c r="K116" s="1">
        <f t="shared" si="46"/>
        <v>820</v>
      </c>
      <c r="L116" s="2">
        <f t="shared" si="47"/>
        <v>70</v>
      </c>
      <c r="M116" s="63"/>
      <c r="N116" s="19"/>
      <c r="O116" s="20" t="s">
        <v>37</v>
      </c>
      <c r="P116" s="21"/>
    </row>
    <row r="117" spans="1:17" ht="40.5" customHeight="1">
      <c r="A117" s="18">
        <f t="shared" si="48"/>
        <v>10</v>
      </c>
      <c r="B117" s="23" t="s">
        <v>304</v>
      </c>
      <c r="C117" s="2" t="s">
        <v>21</v>
      </c>
      <c r="D117" s="2" t="s">
        <v>24</v>
      </c>
      <c r="E117" s="2" t="s">
        <v>66</v>
      </c>
      <c r="F117" s="2" t="s">
        <v>28</v>
      </c>
      <c r="G117" s="5">
        <v>1040</v>
      </c>
      <c r="H117" s="7">
        <v>860</v>
      </c>
      <c r="I117" s="1">
        <v>80</v>
      </c>
      <c r="J117" s="1">
        <f t="shared" si="45"/>
        <v>1040</v>
      </c>
      <c r="K117" s="1">
        <f t="shared" si="46"/>
        <v>860</v>
      </c>
      <c r="L117" s="2">
        <f t="shared" si="47"/>
        <v>80</v>
      </c>
      <c r="M117" s="63"/>
      <c r="N117" s="19"/>
      <c r="O117" s="20" t="s">
        <v>37</v>
      </c>
      <c r="P117" s="21"/>
    </row>
    <row r="118" spans="1:17" ht="39.75" customHeight="1">
      <c r="A118" s="18">
        <f t="shared" si="48"/>
        <v>11</v>
      </c>
      <c r="B118" s="23" t="s">
        <v>305</v>
      </c>
      <c r="C118" s="2" t="s">
        <v>21</v>
      </c>
      <c r="D118" s="2" t="s">
        <v>24</v>
      </c>
      <c r="E118" s="2" t="s">
        <v>66</v>
      </c>
      <c r="F118" s="2" t="s">
        <v>105</v>
      </c>
      <c r="G118" s="5">
        <v>240</v>
      </c>
      <c r="H118" s="7">
        <v>211</v>
      </c>
      <c r="I118" s="1"/>
      <c r="J118" s="1">
        <f t="shared" si="45"/>
        <v>240</v>
      </c>
      <c r="K118" s="1">
        <f t="shared" si="46"/>
        <v>211</v>
      </c>
      <c r="L118" s="2">
        <f t="shared" si="47"/>
        <v>0</v>
      </c>
      <c r="M118" s="63" t="s">
        <v>12</v>
      </c>
      <c r="N118" s="19"/>
      <c r="O118" s="20" t="s">
        <v>37</v>
      </c>
      <c r="P118" s="21" t="s">
        <v>37</v>
      </c>
    </row>
    <row r="119" spans="1:17" ht="39.75" customHeight="1">
      <c r="A119" s="18">
        <f t="shared" si="48"/>
        <v>12</v>
      </c>
      <c r="B119" s="23" t="s">
        <v>74</v>
      </c>
      <c r="C119" s="2" t="s">
        <v>21</v>
      </c>
      <c r="D119" s="2" t="s">
        <v>24</v>
      </c>
      <c r="E119" s="2" t="s">
        <v>118</v>
      </c>
      <c r="F119" s="2" t="s">
        <v>30</v>
      </c>
      <c r="G119" s="5">
        <v>315</v>
      </c>
      <c r="H119" s="1">
        <v>275</v>
      </c>
      <c r="I119" s="1"/>
      <c r="J119" s="1">
        <f t="shared" si="45"/>
        <v>315</v>
      </c>
      <c r="K119" s="1">
        <f t="shared" si="46"/>
        <v>275</v>
      </c>
      <c r="L119" s="2">
        <f t="shared" si="47"/>
        <v>0</v>
      </c>
      <c r="M119" s="63" t="s">
        <v>12</v>
      </c>
      <c r="N119" s="19"/>
      <c r="O119" s="20" t="s">
        <v>37</v>
      </c>
      <c r="P119" s="21" t="s">
        <v>37</v>
      </c>
    </row>
    <row r="120" spans="1:17" ht="39.75" customHeight="1">
      <c r="A120" s="18">
        <f t="shared" si="48"/>
        <v>13</v>
      </c>
      <c r="B120" s="23" t="s">
        <v>308</v>
      </c>
      <c r="C120" s="2" t="s">
        <v>21</v>
      </c>
      <c r="D120" s="2" t="s">
        <v>24</v>
      </c>
      <c r="E120" s="2" t="s">
        <v>118</v>
      </c>
      <c r="F120" s="2" t="s">
        <v>60</v>
      </c>
      <c r="G120" s="5">
        <v>1010</v>
      </c>
      <c r="H120" s="5">
        <v>840</v>
      </c>
      <c r="I120" s="5">
        <v>70</v>
      </c>
      <c r="J120" s="1">
        <f t="shared" si="45"/>
        <v>1010</v>
      </c>
      <c r="K120" s="1">
        <f t="shared" si="46"/>
        <v>840</v>
      </c>
      <c r="L120" s="2">
        <f t="shared" si="47"/>
        <v>70</v>
      </c>
      <c r="M120" s="63"/>
      <c r="N120" s="19"/>
      <c r="O120" s="20" t="s">
        <v>37</v>
      </c>
      <c r="P120" s="21"/>
    </row>
    <row r="121" spans="1:17" ht="50.25" customHeight="1">
      <c r="A121" s="18">
        <f t="shared" si="48"/>
        <v>14</v>
      </c>
      <c r="B121" s="23" t="s">
        <v>307</v>
      </c>
      <c r="C121" s="2" t="s">
        <v>21</v>
      </c>
      <c r="D121" s="2" t="s">
        <v>24</v>
      </c>
      <c r="E121" s="2" t="s">
        <v>118</v>
      </c>
      <c r="F121" s="2" t="s">
        <v>105</v>
      </c>
      <c r="G121" s="5">
        <v>245</v>
      </c>
      <c r="H121" s="5">
        <v>217</v>
      </c>
      <c r="I121" s="5"/>
      <c r="J121" s="1">
        <f t="shared" si="45"/>
        <v>245</v>
      </c>
      <c r="K121" s="1">
        <f t="shared" si="46"/>
        <v>217</v>
      </c>
      <c r="L121" s="2">
        <f t="shared" si="47"/>
        <v>0</v>
      </c>
      <c r="M121" s="63" t="s">
        <v>12</v>
      </c>
      <c r="N121" s="19"/>
      <c r="O121" s="20" t="s">
        <v>37</v>
      </c>
      <c r="P121" s="20" t="s">
        <v>37</v>
      </c>
      <c r="Q121" s="20"/>
    </row>
    <row r="122" spans="1:17" ht="51" customHeight="1">
      <c r="A122" s="18">
        <f t="shared" si="48"/>
        <v>15</v>
      </c>
      <c r="B122" s="23" t="s">
        <v>306</v>
      </c>
      <c r="C122" s="2" t="s">
        <v>21</v>
      </c>
      <c r="D122" s="2" t="s">
        <v>24</v>
      </c>
      <c r="E122" s="2" t="s">
        <v>118</v>
      </c>
      <c r="F122" s="2" t="s">
        <v>60</v>
      </c>
      <c r="G122" s="5">
        <v>1060</v>
      </c>
      <c r="H122" s="5">
        <v>880</v>
      </c>
      <c r="I122" s="5">
        <v>80</v>
      </c>
      <c r="J122" s="1">
        <f t="shared" si="45"/>
        <v>1060</v>
      </c>
      <c r="K122" s="1">
        <f t="shared" si="46"/>
        <v>880</v>
      </c>
      <c r="L122" s="2">
        <f t="shared" si="47"/>
        <v>80</v>
      </c>
      <c r="M122" s="65"/>
      <c r="N122" s="19"/>
      <c r="O122" s="20" t="s">
        <v>37</v>
      </c>
      <c r="P122" s="20"/>
      <c r="Q122" s="20"/>
    </row>
    <row r="123" spans="1:17" s="3" customFormat="1" ht="38.25" customHeight="1">
      <c r="A123" s="12" t="s">
        <v>5</v>
      </c>
      <c r="B123" s="13" t="s">
        <v>33</v>
      </c>
      <c r="C123" s="14"/>
      <c r="D123" s="14"/>
      <c r="E123" s="14"/>
      <c r="F123" s="15"/>
      <c r="G123" s="4">
        <f t="shared" ref="G123:L123" si="50">SUM(G124:G130)</f>
        <v>18330</v>
      </c>
      <c r="H123" s="4">
        <f t="shared" si="50"/>
        <v>15422</v>
      </c>
      <c r="I123" s="4">
        <f t="shared" si="50"/>
        <v>1282</v>
      </c>
      <c r="J123" s="4">
        <f t="shared" si="50"/>
        <v>18330</v>
      </c>
      <c r="K123" s="4">
        <f t="shared" si="50"/>
        <v>15422</v>
      </c>
      <c r="L123" s="4">
        <f t="shared" si="50"/>
        <v>1282</v>
      </c>
      <c r="M123" s="63"/>
      <c r="N123" s="13"/>
      <c r="O123" s="9">
        <f>COUNTIF(O124:O130,"x")</f>
        <v>7</v>
      </c>
      <c r="P123" s="9">
        <f t="shared" ref="P123:Q123" si="51">COUNTIF(P124:P130,"x")</f>
        <v>0</v>
      </c>
      <c r="Q123" s="9">
        <f t="shared" si="51"/>
        <v>0</v>
      </c>
    </row>
    <row r="124" spans="1:17" ht="54.75" customHeight="1">
      <c r="A124" s="18">
        <v>1</v>
      </c>
      <c r="B124" s="17" t="s">
        <v>290</v>
      </c>
      <c r="C124" s="2" t="s">
        <v>79</v>
      </c>
      <c r="D124" s="2" t="s">
        <v>24</v>
      </c>
      <c r="E124" s="2" t="s">
        <v>91</v>
      </c>
      <c r="F124" s="2" t="s">
        <v>293</v>
      </c>
      <c r="G124" s="5">
        <v>3300</v>
      </c>
      <c r="H124" s="5">
        <v>3049</v>
      </c>
      <c r="I124" s="5"/>
      <c r="J124" s="1">
        <f t="shared" ref="J124:L130" si="52">G124</f>
        <v>3300</v>
      </c>
      <c r="K124" s="1">
        <f t="shared" si="52"/>
        <v>3049</v>
      </c>
      <c r="L124" s="2">
        <f t="shared" si="52"/>
        <v>0</v>
      </c>
      <c r="M124" s="65"/>
      <c r="N124" s="2" t="s">
        <v>89</v>
      </c>
      <c r="O124" s="20" t="s">
        <v>37</v>
      </c>
      <c r="P124" s="20"/>
      <c r="Q124" s="20"/>
    </row>
    <row r="125" spans="1:17" ht="54.75" customHeight="1">
      <c r="A125" s="18">
        <f t="shared" ref="A125:A130" si="53">A124+1</f>
        <v>2</v>
      </c>
      <c r="B125" s="17" t="s">
        <v>291</v>
      </c>
      <c r="C125" s="2" t="s">
        <v>79</v>
      </c>
      <c r="D125" s="2" t="s">
        <v>15</v>
      </c>
      <c r="E125" s="2" t="s">
        <v>42</v>
      </c>
      <c r="F125" s="2" t="s">
        <v>294</v>
      </c>
      <c r="G125" s="1">
        <v>3060</v>
      </c>
      <c r="H125" s="5">
        <v>2784</v>
      </c>
      <c r="I125" s="5"/>
      <c r="J125" s="1">
        <f t="shared" si="52"/>
        <v>3060</v>
      </c>
      <c r="K125" s="1">
        <f t="shared" si="52"/>
        <v>2784</v>
      </c>
      <c r="L125" s="2">
        <f t="shared" si="52"/>
        <v>0</v>
      </c>
      <c r="M125" s="65"/>
      <c r="N125" s="2" t="s">
        <v>90</v>
      </c>
      <c r="O125" s="20" t="s">
        <v>37</v>
      </c>
      <c r="P125" s="20"/>
      <c r="Q125" s="20"/>
    </row>
    <row r="126" spans="1:17" ht="49.5" customHeight="1">
      <c r="A126" s="18">
        <f t="shared" si="53"/>
        <v>3</v>
      </c>
      <c r="B126" s="17" t="s">
        <v>292</v>
      </c>
      <c r="C126" s="2" t="s">
        <v>79</v>
      </c>
      <c r="D126" s="2" t="s">
        <v>24</v>
      </c>
      <c r="E126" s="2" t="s">
        <v>29</v>
      </c>
      <c r="F126" s="2" t="s">
        <v>295</v>
      </c>
      <c r="G126" s="1">
        <v>930</v>
      </c>
      <c r="H126" s="7">
        <v>839</v>
      </c>
      <c r="I126" s="5"/>
      <c r="J126" s="1">
        <f t="shared" si="52"/>
        <v>930</v>
      </c>
      <c r="K126" s="1">
        <f t="shared" si="52"/>
        <v>839</v>
      </c>
      <c r="L126" s="2">
        <f t="shared" si="52"/>
        <v>0</v>
      </c>
      <c r="M126" s="65"/>
      <c r="N126" s="2" t="s">
        <v>89</v>
      </c>
      <c r="O126" s="20" t="s">
        <v>37</v>
      </c>
      <c r="P126" s="20"/>
      <c r="Q126" s="20"/>
    </row>
    <row r="127" spans="1:17" ht="49.5" customHeight="1">
      <c r="A127" s="18">
        <f t="shared" si="53"/>
        <v>4</v>
      </c>
      <c r="B127" s="17" t="s">
        <v>327</v>
      </c>
      <c r="C127" s="65" t="s">
        <v>79</v>
      </c>
      <c r="D127" s="65" t="s">
        <v>8</v>
      </c>
      <c r="E127" s="65" t="s">
        <v>42</v>
      </c>
      <c r="F127" s="65" t="s">
        <v>328</v>
      </c>
      <c r="G127" s="1">
        <v>1350</v>
      </c>
      <c r="H127" s="7"/>
      <c r="I127" s="5">
        <v>1282</v>
      </c>
      <c r="J127" s="1">
        <f t="shared" si="52"/>
        <v>1350</v>
      </c>
      <c r="K127" s="1">
        <f t="shared" si="52"/>
        <v>0</v>
      </c>
      <c r="L127" s="65">
        <f t="shared" si="52"/>
        <v>1282</v>
      </c>
      <c r="M127" s="65"/>
      <c r="N127" s="65" t="s">
        <v>90</v>
      </c>
      <c r="O127" s="20" t="s">
        <v>37</v>
      </c>
      <c r="P127" s="20"/>
      <c r="Q127" s="20"/>
    </row>
    <row r="128" spans="1:17" s="3" customFormat="1" ht="45" customHeight="1">
      <c r="A128" s="18">
        <f t="shared" si="53"/>
        <v>5</v>
      </c>
      <c r="B128" s="25" t="s">
        <v>296</v>
      </c>
      <c r="C128" s="2" t="s">
        <v>79</v>
      </c>
      <c r="D128" s="2" t="s">
        <v>10</v>
      </c>
      <c r="E128" s="2" t="s">
        <v>59</v>
      </c>
      <c r="F128" s="2" t="s">
        <v>297</v>
      </c>
      <c r="G128" s="1">
        <v>2550</v>
      </c>
      <c r="H128" s="1">
        <v>2300</v>
      </c>
      <c r="I128" s="4"/>
      <c r="J128" s="1">
        <f t="shared" si="52"/>
        <v>2550</v>
      </c>
      <c r="K128" s="1">
        <f t="shared" si="52"/>
        <v>2300</v>
      </c>
      <c r="L128" s="2">
        <f t="shared" si="52"/>
        <v>0</v>
      </c>
      <c r="M128" s="63"/>
      <c r="N128" s="13"/>
      <c r="O128" s="20" t="s">
        <v>37</v>
      </c>
      <c r="P128" s="21"/>
    </row>
    <row r="129" spans="1:17" ht="63" customHeight="1">
      <c r="A129" s="18">
        <f t="shared" si="53"/>
        <v>6</v>
      </c>
      <c r="B129" s="25" t="s">
        <v>298</v>
      </c>
      <c r="C129" s="2" t="s">
        <v>9</v>
      </c>
      <c r="D129" s="2" t="s">
        <v>24</v>
      </c>
      <c r="E129" s="2" t="str">
        <f>E128</f>
        <v>2024-2025</v>
      </c>
      <c r="F129" s="2" t="s">
        <v>299</v>
      </c>
      <c r="G129" s="1">
        <v>4650</v>
      </c>
      <c r="H129" s="1">
        <v>4200</v>
      </c>
      <c r="I129" s="1"/>
      <c r="J129" s="1">
        <f t="shared" si="52"/>
        <v>4650</v>
      </c>
      <c r="K129" s="1">
        <f t="shared" si="52"/>
        <v>4200</v>
      </c>
      <c r="L129" s="2">
        <f t="shared" si="52"/>
        <v>0</v>
      </c>
      <c r="M129" s="65"/>
      <c r="N129" s="19"/>
      <c r="O129" s="20" t="s">
        <v>37</v>
      </c>
      <c r="P129" s="21"/>
      <c r="Q129" s="21"/>
    </row>
    <row r="130" spans="1:17" ht="53.1" customHeight="1">
      <c r="A130" s="18">
        <f t="shared" si="53"/>
        <v>7</v>
      </c>
      <c r="B130" s="25" t="s">
        <v>300</v>
      </c>
      <c r="C130" s="2" t="s">
        <v>9</v>
      </c>
      <c r="D130" s="2" t="s">
        <v>24</v>
      </c>
      <c r="E130" s="2" t="s">
        <v>118</v>
      </c>
      <c r="F130" s="2" t="s">
        <v>310</v>
      </c>
      <c r="G130" s="1">
        <v>2490</v>
      </c>
      <c r="H130" s="1">
        <v>2250</v>
      </c>
      <c r="I130" s="1"/>
      <c r="J130" s="1">
        <f t="shared" si="52"/>
        <v>2490</v>
      </c>
      <c r="K130" s="1">
        <f t="shared" si="52"/>
        <v>2250</v>
      </c>
      <c r="L130" s="2">
        <f t="shared" si="52"/>
        <v>0</v>
      </c>
      <c r="M130" s="65"/>
      <c r="N130" s="19"/>
      <c r="O130" s="20" t="s">
        <v>37</v>
      </c>
      <c r="P130" s="21"/>
      <c r="Q130" s="21"/>
    </row>
    <row r="131" spans="1:17" s="3" customFormat="1" ht="57" customHeight="1">
      <c r="A131" s="12" t="s">
        <v>45</v>
      </c>
      <c r="B131" s="13" t="s">
        <v>36</v>
      </c>
      <c r="C131" s="14"/>
      <c r="D131" s="14"/>
      <c r="E131" s="14"/>
      <c r="F131" s="15"/>
      <c r="G131" s="4">
        <f>SUM(G132:G141)</f>
        <v>4038</v>
      </c>
      <c r="H131" s="4">
        <f t="shared" ref="H131:L131" si="54">SUM(H132:H141)</f>
        <v>2023.9999999999995</v>
      </c>
      <c r="I131" s="4">
        <f t="shared" si="54"/>
        <v>1571</v>
      </c>
      <c r="J131" s="4">
        <f t="shared" si="54"/>
        <v>4038</v>
      </c>
      <c r="K131" s="4">
        <f t="shared" si="54"/>
        <v>2023.9999999999995</v>
      </c>
      <c r="L131" s="4">
        <f t="shared" si="54"/>
        <v>1571</v>
      </c>
      <c r="M131" s="63"/>
      <c r="N131" s="13"/>
      <c r="O131" s="9">
        <f>COUNTIF(O132:O141,"x")</f>
        <v>10</v>
      </c>
      <c r="P131" s="9">
        <f>COUNTIF(P132:P141,"x")</f>
        <v>6</v>
      </c>
      <c r="Q131" s="29">
        <f>P131/O131*100</f>
        <v>60</v>
      </c>
    </row>
    <row r="132" spans="1:17" s="3" customFormat="1" ht="51" customHeight="1">
      <c r="A132" s="18">
        <v>1</v>
      </c>
      <c r="B132" s="17" t="s">
        <v>78</v>
      </c>
      <c r="C132" s="2" t="s">
        <v>79</v>
      </c>
      <c r="D132" s="2" t="s">
        <v>80</v>
      </c>
      <c r="E132" s="2" t="s">
        <v>42</v>
      </c>
      <c r="F132" s="2" t="s">
        <v>309</v>
      </c>
      <c r="G132" s="1">
        <v>2400</v>
      </c>
      <c r="H132" s="1">
        <v>567</v>
      </c>
      <c r="I132" s="1">
        <v>1520</v>
      </c>
      <c r="J132" s="1">
        <f t="shared" ref="J132:J141" si="55">G132</f>
        <v>2400</v>
      </c>
      <c r="K132" s="1">
        <f t="shared" ref="K132:K141" si="56">H132</f>
        <v>567</v>
      </c>
      <c r="L132" s="2">
        <f t="shared" ref="L132:L141" si="57">I132</f>
        <v>1520</v>
      </c>
      <c r="M132" s="65"/>
      <c r="N132" s="2" t="s">
        <v>90</v>
      </c>
      <c r="O132" s="21" t="s">
        <v>37</v>
      </c>
      <c r="P132" s="21"/>
    </row>
    <row r="133" spans="1:17" s="3" customFormat="1" ht="50.1" customHeight="1">
      <c r="A133" s="18">
        <f>A132+1</f>
        <v>2</v>
      </c>
      <c r="B133" s="11" t="s">
        <v>317</v>
      </c>
      <c r="C133" s="2" t="s">
        <v>21</v>
      </c>
      <c r="D133" s="2" t="s">
        <v>24</v>
      </c>
      <c r="E133" s="2" t="s">
        <v>104</v>
      </c>
      <c r="F133" s="53" t="s">
        <v>326</v>
      </c>
      <c r="G133" s="5">
        <v>190</v>
      </c>
      <c r="H133" s="5">
        <v>161.88999999999999</v>
      </c>
      <c r="I133" s="1">
        <v>17</v>
      </c>
      <c r="J133" s="1">
        <f t="shared" si="55"/>
        <v>190</v>
      </c>
      <c r="K133" s="1">
        <f t="shared" si="56"/>
        <v>161.88999999999999</v>
      </c>
      <c r="L133" s="2">
        <f t="shared" si="57"/>
        <v>17</v>
      </c>
      <c r="M133" s="65"/>
      <c r="N133" s="2" t="s">
        <v>89</v>
      </c>
      <c r="O133" s="21" t="s">
        <v>37</v>
      </c>
      <c r="P133" s="21"/>
    </row>
    <row r="134" spans="1:17" s="3" customFormat="1" ht="50.1" customHeight="1">
      <c r="A134" s="18">
        <f t="shared" ref="A134:A141" si="58">A133+1</f>
        <v>3</v>
      </c>
      <c r="B134" s="11" t="s">
        <v>318</v>
      </c>
      <c r="C134" s="65" t="s">
        <v>19</v>
      </c>
      <c r="D134" s="65" t="s">
        <v>20</v>
      </c>
      <c r="E134" s="65" t="s">
        <v>104</v>
      </c>
      <c r="F134" s="53" t="s">
        <v>326</v>
      </c>
      <c r="G134" s="5">
        <v>190</v>
      </c>
      <c r="H134" s="5">
        <v>161.79</v>
      </c>
      <c r="I134" s="1">
        <v>17</v>
      </c>
      <c r="J134" s="1">
        <f t="shared" si="55"/>
        <v>190</v>
      </c>
      <c r="K134" s="1">
        <f t="shared" si="56"/>
        <v>161.79</v>
      </c>
      <c r="L134" s="65">
        <f t="shared" si="57"/>
        <v>17</v>
      </c>
      <c r="M134" s="65"/>
      <c r="N134" s="65" t="s">
        <v>89</v>
      </c>
      <c r="O134" s="21" t="s">
        <v>37</v>
      </c>
      <c r="P134" s="21"/>
    </row>
    <row r="135" spans="1:17" s="3" customFormat="1" ht="50.1" customHeight="1">
      <c r="A135" s="18">
        <f t="shared" si="58"/>
        <v>4</v>
      </c>
      <c r="B135" s="11" t="s">
        <v>319</v>
      </c>
      <c r="C135" s="65" t="s">
        <v>11</v>
      </c>
      <c r="D135" s="65" t="s">
        <v>8</v>
      </c>
      <c r="E135" s="65" t="s">
        <v>104</v>
      </c>
      <c r="F135" s="53" t="s">
        <v>326</v>
      </c>
      <c r="G135" s="5">
        <v>190</v>
      </c>
      <c r="H135" s="5">
        <v>161.88999999999999</v>
      </c>
      <c r="I135" s="1">
        <v>17</v>
      </c>
      <c r="J135" s="1">
        <f t="shared" si="55"/>
        <v>190</v>
      </c>
      <c r="K135" s="1">
        <f t="shared" si="56"/>
        <v>161.88999999999999</v>
      </c>
      <c r="L135" s="65">
        <f t="shared" si="57"/>
        <v>17</v>
      </c>
      <c r="M135" s="65"/>
      <c r="N135" s="65" t="s">
        <v>89</v>
      </c>
      <c r="O135" s="21" t="s">
        <v>37</v>
      </c>
      <c r="P135" s="21"/>
    </row>
    <row r="136" spans="1:17" s="3" customFormat="1" ht="50.1" customHeight="1">
      <c r="A136" s="18">
        <f t="shared" si="58"/>
        <v>5</v>
      </c>
      <c r="B136" s="11" t="s">
        <v>313</v>
      </c>
      <c r="C136" s="65" t="s">
        <v>16</v>
      </c>
      <c r="D136" s="65" t="s">
        <v>15</v>
      </c>
      <c r="E136" s="65" t="s">
        <v>29</v>
      </c>
      <c r="F136" s="53" t="s">
        <v>326</v>
      </c>
      <c r="G136" s="5">
        <v>178</v>
      </c>
      <c r="H136" s="5">
        <v>161.88</v>
      </c>
      <c r="I136" s="1"/>
      <c r="J136" s="1">
        <f t="shared" si="55"/>
        <v>178</v>
      </c>
      <c r="K136" s="1">
        <f t="shared" si="56"/>
        <v>161.88</v>
      </c>
      <c r="L136" s="65">
        <f t="shared" si="57"/>
        <v>0</v>
      </c>
      <c r="M136" s="65" t="s">
        <v>12</v>
      </c>
      <c r="N136" s="65" t="s">
        <v>90</v>
      </c>
      <c r="O136" s="21" t="s">
        <v>37</v>
      </c>
      <c r="P136" s="21" t="s">
        <v>37</v>
      </c>
    </row>
    <row r="137" spans="1:17" s="3" customFormat="1" ht="50.1" customHeight="1">
      <c r="A137" s="18">
        <f t="shared" si="58"/>
        <v>6</v>
      </c>
      <c r="B137" s="11" t="s">
        <v>314</v>
      </c>
      <c r="C137" s="65" t="s">
        <v>18</v>
      </c>
      <c r="D137" s="65" t="s">
        <v>10</v>
      </c>
      <c r="E137" s="65" t="s">
        <v>29</v>
      </c>
      <c r="F137" s="53" t="s">
        <v>326</v>
      </c>
      <c r="G137" s="5">
        <v>178</v>
      </c>
      <c r="H137" s="5">
        <v>161.88999999999999</v>
      </c>
      <c r="I137" s="1"/>
      <c r="J137" s="1">
        <f t="shared" si="55"/>
        <v>178</v>
      </c>
      <c r="K137" s="1">
        <f t="shared" si="56"/>
        <v>161.88999999999999</v>
      </c>
      <c r="L137" s="65">
        <f t="shared" si="57"/>
        <v>0</v>
      </c>
      <c r="M137" s="65" t="s">
        <v>12</v>
      </c>
      <c r="N137" s="65" t="s">
        <v>90</v>
      </c>
      <c r="O137" s="21" t="s">
        <v>37</v>
      </c>
      <c r="P137" s="21" t="s">
        <v>37</v>
      </c>
    </row>
    <row r="138" spans="1:17" s="3" customFormat="1" ht="50.1" customHeight="1">
      <c r="A138" s="18">
        <f t="shared" si="58"/>
        <v>7</v>
      </c>
      <c r="B138" s="11" t="s">
        <v>315</v>
      </c>
      <c r="C138" s="65" t="s">
        <v>19</v>
      </c>
      <c r="D138" s="65" t="s">
        <v>20</v>
      </c>
      <c r="E138" s="65" t="s">
        <v>29</v>
      </c>
      <c r="F138" s="53" t="s">
        <v>326</v>
      </c>
      <c r="G138" s="5">
        <v>178</v>
      </c>
      <c r="H138" s="5">
        <v>161.99</v>
      </c>
      <c r="I138" s="1"/>
      <c r="J138" s="1">
        <f t="shared" si="55"/>
        <v>178</v>
      </c>
      <c r="K138" s="1">
        <f t="shared" si="56"/>
        <v>161.99</v>
      </c>
      <c r="L138" s="65">
        <f t="shared" si="57"/>
        <v>0</v>
      </c>
      <c r="M138" s="65" t="s">
        <v>12</v>
      </c>
      <c r="N138" s="65" t="s">
        <v>90</v>
      </c>
      <c r="O138" s="21" t="s">
        <v>37</v>
      </c>
      <c r="P138" s="21" t="s">
        <v>37</v>
      </c>
    </row>
    <row r="139" spans="1:17" s="3" customFormat="1" ht="50.1" customHeight="1">
      <c r="A139" s="18">
        <f t="shared" si="58"/>
        <v>8</v>
      </c>
      <c r="B139" s="11" t="s">
        <v>312</v>
      </c>
      <c r="C139" s="65" t="s">
        <v>11</v>
      </c>
      <c r="D139" s="65" t="s">
        <v>8</v>
      </c>
      <c r="E139" s="65" t="s">
        <v>66</v>
      </c>
      <c r="F139" s="53" t="s">
        <v>326</v>
      </c>
      <c r="G139" s="5">
        <v>178</v>
      </c>
      <c r="H139" s="5">
        <v>161.88999999999999</v>
      </c>
      <c r="I139" s="1"/>
      <c r="J139" s="1">
        <f t="shared" si="55"/>
        <v>178</v>
      </c>
      <c r="K139" s="1">
        <f t="shared" si="56"/>
        <v>161.88999999999999</v>
      </c>
      <c r="L139" s="65">
        <f t="shared" si="57"/>
        <v>0</v>
      </c>
      <c r="M139" s="65" t="s">
        <v>12</v>
      </c>
      <c r="N139" s="65"/>
      <c r="O139" s="21" t="s">
        <v>37</v>
      </c>
      <c r="P139" s="21" t="s">
        <v>37</v>
      </c>
    </row>
    <row r="140" spans="1:17" s="3" customFormat="1" ht="50.1" customHeight="1">
      <c r="A140" s="18">
        <f t="shared" si="58"/>
        <v>9</v>
      </c>
      <c r="B140" s="11" t="s">
        <v>320</v>
      </c>
      <c r="C140" s="65" t="s">
        <v>21</v>
      </c>
      <c r="D140" s="65" t="s">
        <v>24</v>
      </c>
      <c r="E140" s="65" t="s">
        <v>66</v>
      </c>
      <c r="F140" s="53" t="s">
        <v>326</v>
      </c>
      <c r="G140" s="5">
        <v>178</v>
      </c>
      <c r="H140" s="5">
        <v>161.88999999999999</v>
      </c>
      <c r="I140" s="1"/>
      <c r="J140" s="1">
        <f t="shared" si="55"/>
        <v>178</v>
      </c>
      <c r="K140" s="1">
        <f t="shared" si="56"/>
        <v>161.88999999999999</v>
      </c>
      <c r="L140" s="65">
        <f t="shared" si="57"/>
        <v>0</v>
      </c>
      <c r="M140" s="65" t="s">
        <v>12</v>
      </c>
      <c r="N140" s="65"/>
      <c r="O140" s="21" t="s">
        <v>37</v>
      </c>
      <c r="P140" s="21" t="s">
        <v>37</v>
      </c>
    </row>
    <row r="141" spans="1:17" s="3" customFormat="1" ht="50.1" customHeight="1">
      <c r="A141" s="18">
        <f t="shared" si="58"/>
        <v>10</v>
      </c>
      <c r="B141" s="11" t="s">
        <v>316</v>
      </c>
      <c r="C141" s="65" t="s">
        <v>18</v>
      </c>
      <c r="D141" s="65" t="s">
        <v>10</v>
      </c>
      <c r="E141" s="65" t="s">
        <v>118</v>
      </c>
      <c r="F141" s="53" t="s">
        <v>326</v>
      </c>
      <c r="G141" s="5">
        <v>178</v>
      </c>
      <c r="H141" s="5">
        <v>161.88999999999999</v>
      </c>
      <c r="I141" s="1"/>
      <c r="J141" s="1">
        <f t="shared" si="55"/>
        <v>178</v>
      </c>
      <c r="K141" s="1">
        <f t="shared" si="56"/>
        <v>161.88999999999999</v>
      </c>
      <c r="L141" s="65">
        <f t="shared" si="57"/>
        <v>0</v>
      </c>
      <c r="M141" s="65" t="s">
        <v>12</v>
      </c>
      <c r="N141" s="65"/>
      <c r="O141" s="21" t="s">
        <v>37</v>
      </c>
      <c r="P141" s="21" t="s">
        <v>37</v>
      </c>
    </row>
    <row r="142" spans="1:17" s="3" customFormat="1" ht="69">
      <c r="A142" s="12" t="s">
        <v>46</v>
      </c>
      <c r="B142" s="13" t="s">
        <v>44</v>
      </c>
      <c r="C142" s="14"/>
      <c r="D142" s="14"/>
      <c r="E142" s="14"/>
      <c r="F142" s="53"/>
      <c r="G142" s="4">
        <f>SUM(G143:G144)</f>
        <v>3340</v>
      </c>
      <c r="H142" s="4">
        <f t="shared" ref="H142:I142" si="59">SUM(H143:H144)</f>
        <v>2391</v>
      </c>
      <c r="I142" s="4">
        <f t="shared" si="59"/>
        <v>120</v>
      </c>
      <c r="J142" s="4">
        <f t="shared" ref="J142" si="60">SUM(J143:J144)</f>
        <v>3340</v>
      </c>
      <c r="K142" s="4">
        <f t="shared" ref="K142" si="61">SUM(K143:K144)</f>
        <v>2391</v>
      </c>
      <c r="L142" s="4">
        <f t="shared" ref="L142" si="62">SUM(L143:L144)</f>
        <v>120</v>
      </c>
      <c r="M142" s="63">
        <f t="shared" ref="M142" si="63">M143</f>
        <v>0</v>
      </c>
      <c r="N142" s="13"/>
      <c r="O142" s="9">
        <f>COUNTIF(O143:O144,"x")</f>
        <v>2</v>
      </c>
      <c r="P142" s="9">
        <f t="shared" ref="P142" si="64">COUNTIF(P143:P144,"x")</f>
        <v>0</v>
      </c>
      <c r="Q142" s="16">
        <f>P142/O142*100</f>
        <v>0</v>
      </c>
    </row>
    <row r="143" spans="1:17" ht="59.1" customHeight="1">
      <c r="A143" s="18">
        <v>1</v>
      </c>
      <c r="B143" s="17" t="s">
        <v>81</v>
      </c>
      <c r="C143" s="2" t="s">
        <v>13</v>
      </c>
      <c r="D143" s="2" t="s">
        <v>322</v>
      </c>
      <c r="E143" s="2" t="s">
        <v>42</v>
      </c>
      <c r="F143" s="2" t="s">
        <v>321</v>
      </c>
      <c r="G143" s="1">
        <v>2560</v>
      </c>
      <c r="H143" s="1">
        <v>1809</v>
      </c>
      <c r="I143" s="1"/>
      <c r="J143" s="1">
        <f t="shared" ref="J143:L144" si="65">G143</f>
        <v>2560</v>
      </c>
      <c r="K143" s="1">
        <f t="shared" si="65"/>
        <v>1809</v>
      </c>
      <c r="L143" s="2">
        <f t="shared" si="65"/>
        <v>0</v>
      </c>
      <c r="M143" s="65"/>
      <c r="N143" s="2" t="s">
        <v>90</v>
      </c>
      <c r="O143" s="21" t="s">
        <v>37</v>
      </c>
      <c r="P143" s="21"/>
    </row>
    <row r="144" spans="1:17" ht="63" customHeight="1">
      <c r="A144" s="18">
        <v>2</v>
      </c>
      <c r="B144" s="17" t="s">
        <v>323</v>
      </c>
      <c r="C144" s="2" t="s">
        <v>13</v>
      </c>
      <c r="D144" s="2" t="s">
        <v>322</v>
      </c>
      <c r="E144" s="2" t="s">
        <v>118</v>
      </c>
      <c r="F144" s="2" t="s">
        <v>321</v>
      </c>
      <c r="G144" s="1">
        <v>780</v>
      </c>
      <c r="H144" s="1">
        <v>582</v>
      </c>
      <c r="I144" s="1">
        <v>120</v>
      </c>
      <c r="J144" s="1">
        <f t="shared" si="65"/>
        <v>780</v>
      </c>
      <c r="K144" s="1">
        <f t="shared" si="65"/>
        <v>582</v>
      </c>
      <c r="L144" s="2">
        <f t="shared" si="65"/>
        <v>120</v>
      </c>
      <c r="M144" s="65"/>
      <c r="N144" s="2"/>
      <c r="O144" s="21" t="s">
        <v>37</v>
      </c>
      <c r="P144" s="21"/>
      <c r="Q144" s="22">
        <f>I144/2</f>
        <v>60</v>
      </c>
    </row>
    <row r="145" spans="1:17" ht="39.9" customHeight="1">
      <c r="A145" s="59" t="s">
        <v>47</v>
      </c>
      <c r="B145" s="59" t="s">
        <v>48</v>
      </c>
      <c r="C145" s="60"/>
      <c r="D145" s="59"/>
      <c r="E145" s="60"/>
      <c r="F145" s="59"/>
      <c r="G145" s="61">
        <f>G146+G161+G172+G180+G189+G194+G204+G211+G217</f>
        <v>44424.811999999998</v>
      </c>
      <c r="H145" s="61">
        <f t="shared" ref="H145:L145" si="66">H146+H161+H172+H180+H189+H194+H204+H211+H217</f>
        <v>25213.279999999999</v>
      </c>
      <c r="I145" s="61">
        <f t="shared" si="66"/>
        <v>13291.28</v>
      </c>
      <c r="J145" s="61">
        <f t="shared" si="66"/>
        <v>44424.811999999998</v>
      </c>
      <c r="K145" s="61">
        <f t="shared" si="66"/>
        <v>25213.279999999999</v>
      </c>
      <c r="L145" s="61">
        <f t="shared" si="66"/>
        <v>13291.28</v>
      </c>
      <c r="M145" s="69"/>
      <c r="N145" s="62"/>
      <c r="O145" s="15">
        <f t="shared" ref="O145:P145" si="67">O146+O161+O172+O180+O189+O194+O204+O211+O217</f>
        <v>73</v>
      </c>
      <c r="P145" s="15">
        <f t="shared" si="67"/>
        <v>38</v>
      </c>
      <c r="Q145" s="16">
        <f>P145/O145*100</f>
        <v>52.054794520547944</v>
      </c>
    </row>
    <row r="146" spans="1:17" s="3" customFormat="1" ht="28.5" customHeight="1">
      <c r="A146" s="12" t="s">
        <v>31</v>
      </c>
      <c r="B146" s="13" t="s">
        <v>49</v>
      </c>
      <c r="C146" s="14"/>
      <c r="D146" s="14"/>
      <c r="E146" s="14"/>
      <c r="F146" s="15"/>
      <c r="G146" s="4">
        <f t="shared" ref="G146:L146" si="68">SUM(G147:G160)</f>
        <v>4024.569</v>
      </c>
      <c r="H146" s="4">
        <f t="shared" si="68"/>
        <v>2545</v>
      </c>
      <c r="I146" s="4">
        <f t="shared" si="68"/>
        <v>500</v>
      </c>
      <c r="J146" s="4">
        <f t="shared" si="68"/>
        <v>4024.569</v>
      </c>
      <c r="K146" s="4">
        <f t="shared" si="68"/>
        <v>2545</v>
      </c>
      <c r="L146" s="4">
        <f t="shared" si="68"/>
        <v>500</v>
      </c>
      <c r="M146" s="63"/>
      <c r="N146" s="13"/>
      <c r="O146" s="9">
        <f>COUNTIF(O147:O160,"x")</f>
        <v>13</v>
      </c>
      <c r="P146" s="9">
        <f>COUNTIF(P147:P160,"x")</f>
        <v>9</v>
      </c>
      <c r="Q146" s="16">
        <f>P146/O146*100</f>
        <v>69.230769230769226</v>
      </c>
    </row>
    <row r="147" spans="1:17" s="3" customFormat="1" ht="46.5" customHeight="1">
      <c r="A147" s="18">
        <v>1</v>
      </c>
      <c r="B147" s="11" t="s">
        <v>230</v>
      </c>
      <c r="C147" s="2" t="s">
        <v>50</v>
      </c>
      <c r="D147" s="2" t="s">
        <v>49</v>
      </c>
      <c r="E147" s="5" t="s">
        <v>104</v>
      </c>
      <c r="F147" s="5" t="s">
        <v>158</v>
      </c>
      <c r="G147" s="5">
        <v>617</v>
      </c>
      <c r="H147" s="5">
        <v>327</v>
      </c>
      <c r="I147" s="5"/>
      <c r="J147" s="1">
        <f t="shared" ref="J147:J160" si="69">G147</f>
        <v>617</v>
      </c>
      <c r="K147" s="1">
        <f t="shared" ref="K147:K160" si="70">H147</f>
        <v>327</v>
      </c>
      <c r="L147" s="4">
        <f t="shared" ref="L147:L160" si="71">I147</f>
        <v>0</v>
      </c>
      <c r="M147" s="63" t="s">
        <v>12</v>
      </c>
      <c r="N147" s="65" t="s">
        <v>89</v>
      </c>
      <c r="O147" s="21" t="s">
        <v>37</v>
      </c>
      <c r="P147" s="21" t="s">
        <v>37</v>
      </c>
      <c r="Q147" s="21"/>
    </row>
    <row r="148" spans="1:17" s="3" customFormat="1" ht="46.5" customHeight="1">
      <c r="A148" s="18">
        <f>A147+1</f>
        <v>2</v>
      </c>
      <c r="B148" s="11" t="s">
        <v>231</v>
      </c>
      <c r="C148" s="2" t="s">
        <v>50</v>
      </c>
      <c r="D148" s="2" t="s">
        <v>49</v>
      </c>
      <c r="E148" s="5" t="str">
        <f>E147</f>
        <v>2022-2022</v>
      </c>
      <c r="F148" s="5" t="s">
        <v>158</v>
      </c>
      <c r="G148" s="5">
        <v>293</v>
      </c>
      <c r="H148" s="5">
        <v>158</v>
      </c>
      <c r="I148" s="5"/>
      <c r="J148" s="1">
        <f t="shared" si="69"/>
        <v>293</v>
      </c>
      <c r="K148" s="1">
        <f t="shared" si="70"/>
        <v>158</v>
      </c>
      <c r="L148" s="4">
        <f t="shared" si="71"/>
        <v>0</v>
      </c>
      <c r="M148" s="63" t="s">
        <v>12</v>
      </c>
      <c r="N148" s="65" t="s">
        <v>89</v>
      </c>
      <c r="O148" s="21" t="s">
        <v>37</v>
      </c>
      <c r="P148" s="21" t="s">
        <v>37</v>
      </c>
      <c r="Q148" s="21"/>
    </row>
    <row r="149" spans="1:17" s="3" customFormat="1" ht="46.5" customHeight="1">
      <c r="A149" s="18">
        <f t="shared" ref="A149:A158" si="72">A148+1</f>
        <v>3</v>
      </c>
      <c r="B149" s="11" t="s">
        <v>232</v>
      </c>
      <c r="C149" s="2" t="s">
        <v>50</v>
      </c>
      <c r="D149" s="2" t="s">
        <v>49</v>
      </c>
      <c r="E149" s="5" t="str">
        <f t="shared" ref="E149:E156" si="73">E148</f>
        <v>2022-2022</v>
      </c>
      <c r="F149" s="2" t="s">
        <v>240</v>
      </c>
      <c r="G149" s="5">
        <v>115</v>
      </c>
      <c r="H149" s="5">
        <v>100</v>
      </c>
      <c r="I149" s="5"/>
      <c r="J149" s="1">
        <f t="shared" si="69"/>
        <v>115</v>
      </c>
      <c r="K149" s="1">
        <f t="shared" si="70"/>
        <v>100</v>
      </c>
      <c r="L149" s="4">
        <f t="shared" si="71"/>
        <v>0</v>
      </c>
      <c r="M149" s="63"/>
      <c r="N149" s="65" t="s">
        <v>89</v>
      </c>
      <c r="O149" s="21" t="s">
        <v>37</v>
      </c>
      <c r="P149" s="21"/>
      <c r="Q149" s="21"/>
    </row>
    <row r="150" spans="1:17" s="3" customFormat="1" ht="46.5" customHeight="1">
      <c r="A150" s="18">
        <f t="shared" si="72"/>
        <v>4</v>
      </c>
      <c r="B150" s="11" t="s">
        <v>233</v>
      </c>
      <c r="C150" s="2" t="s">
        <v>50</v>
      </c>
      <c r="D150" s="2" t="s">
        <v>49</v>
      </c>
      <c r="E150" s="5" t="str">
        <f t="shared" si="73"/>
        <v>2022-2022</v>
      </c>
      <c r="F150" s="5" t="s">
        <v>158</v>
      </c>
      <c r="G150" s="5">
        <v>575</v>
      </c>
      <c r="H150" s="5">
        <v>433</v>
      </c>
      <c r="I150" s="5"/>
      <c r="J150" s="1">
        <f t="shared" si="69"/>
        <v>575</v>
      </c>
      <c r="K150" s="1">
        <f t="shared" si="70"/>
        <v>433</v>
      </c>
      <c r="L150" s="4">
        <f t="shared" si="71"/>
        <v>0</v>
      </c>
      <c r="M150" s="63" t="s">
        <v>12</v>
      </c>
      <c r="N150" s="65" t="s">
        <v>89</v>
      </c>
      <c r="O150" s="21" t="s">
        <v>37</v>
      </c>
      <c r="P150" s="21" t="s">
        <v>37</v>
      </c>
      <c r="Q150" s="21"/>
    </row>
    <row r="151" spans="1:17" s="3" customFormat="1" ht="46.5" customHeight="1">
      <c r="A151" s="18">
        <f t="shared" si="72"/>
        <v>5</v>
      </c>
      <c r="B151" s="11" t="s">
        <v>234</v>
      </c>
      <c r="C151" s="2" t="s">
        <v>50</v>
      </c>
      <c r="D151" s="2" t="s">
        <v>49</v>
      </c>
      <c r="E151" s="5" t="str">
        <f t="shared" si="73"/>
        <v>2022-2022</v>
      </c>
      <c r="F151" s="5" t="s">
        <v>158</v>
      </c>
      <c r="G151" s="5">
        <v>131</v>
      </c>
      <c r="H151" s="5">
        <v>76</v>
      </c>
      <c r="I151" s="5"/>
      <c r="J151" s="1">
        <f t="shared" si="69"/>
        <v>131</v>
      </c>
      <c r="K151" s="1">
        <f t="shared" si="70"/>
        <v>76</v>
      </c>
      <c r="L151" s="4">
        <f t="shared" si="71"/>
        <v>0</v>
      </c>
      <c r="M151" s="63" t="s">
        <v>12</v>
      </c>
      <c r="N151" s="65" t="s">
        <v>89</v>
      </c>
      <c r="O151" s="21" t="s">
        <v>37</v>
      </c>
      <c r="P151" s="21" t="s">
        <v>37</v>
      </c>
      <c r="Q151" s="21"/>
    </row>
    <row r="152" spans="1:17" s="3" customFormat="1" ht="46.5" customHeight="1">
      <c r="A152" s="18">
        <f t="shared" si="72"/>
        <v>6</v>
      </c>
      <c r="B152" s="11" t="s">
        <v>235</v>
      </c>
      <c r="C152" s="2" t="s">
        <v>50</v>
      </c>
      <c r="D152" s="2" t="s">
        <v>49</v>
      </c>
      <c r="E152" s="5" t="str">
        <f t="shared" si="73"/>
        <v>2022-2022</v>
      </c>
      <c r="F152" s="2" t="s">
        <v>241</v>
      </c>
      <c r="G152" s="5">
        <v>668.56899999999996</v>
      </c>
      <c r="H152" s="5">
        <v>600</v>
      </c>
      <c r="I152" s="5"/>
      <c r="J152" s="1">
        <f t="shared" si="69"/>
        <v>668.56899999999996</v>
      </c>
      <c r="K152" s="1">
        <f t="shared" si="70"/>
        <v>600</v>
      </c>
      <c r="L152" s="4">
        <f t="shared" si="71"/>
        <v>0</v>
      </c>
      <c r="M152" s="63"/>
      <c r="N152" s="65" t="s">
        <v>89</v>
      </c>
      <c r="O152" s="21" t="s">
        <v>37</v>
      </c>
      <c r="P152" s="21"/>
      <c r="Q152" s="21"/>
    </row>
    <row r="153" spans="1:17" s="3" customFormat="1" ht="46.5" customHeight="1">
      <c r="A153" s="18">
        <f t="shared" si="72"/>
        <v>7</v>
      </c>
      <c r="B153" s="11" t="s">
        <v>236</v>
      </c>
      <c r="C153" s="2" t="s">
        <v>50</v>
      </c>
      <c r="D153" s="2" t="s">
        <v>49</v>
      </c>
      <c r="E153" s="5" t="str">
        <f t="shared" si="73"/>
        <v>2022-2022</v>
      </c>
      <c r="F153" s="2" t="s">
        <v>242</v>
      </c>
      <c r="G153" s="5">
        <v>40</v>
      </c>
      <c r="H153" s="5">
        <v>20</v>
      </c>
      <c r="I153" s="5"/>
      <c r="J153" s="1">
        <f t="shared" si="69"/>
        <v>40</v>
      </c>
      <c r="K153" s="1">
        <f t="shared" si="70"/>
        <v>20</v>
      </c>
      <c r="L153" s="1">
        <f t="shared" si="71"/>
        <v>0</v>
      </c>
      <c r="M153" s="63" t="s">
        <v>12</v>
      </c>
      <c r="N153" s="65" t="s">
        <v>89</v>
      </c>
      <c r="O153" s="21" t="s">
        <v>37</v>
      </c>
      <c r="P153" s="21" t="s">
        <v>37</v>
      </c>
      <c r="Q153" s="21"/>
    </row>
    <row r="154" spans="1:17" s="3" customFormat="1" ht="46.5" customHeight="1">
      <c r="A154" s="18">
        <f t="shared" si="72"/>
        <v>8</v>
      </c>
      <c r="B154" s="11" t="s">
        <v>237</v>
      </c>
      <c r="C154" s="2" t="s">
        <v>50</v>
      </c>
      <c r="D154" s="2" t="s">
        <v>49</v>
      </c>
      <c r="E154" s="5" t="str">
        <f t="shared" si="73"/>
        <v>2022-2022</v>
      </c>
      <c r="F154" s="2" t="s">
        <v>243</v>
      </c>
      <c r="G154" s="5">
        <v>40</v>
      </c>
      <c r="H154" s="5">
        <v>20</v>
      </c>
      <c r="I154" s="5"/>
      <c r="J154" s="1">
        <f t="shared" si="69"/>
        <v>40</v>
      </c>
      <c r="K154" s="1">
        <f t="shared" si="70"/>
        <v>20</v>
      </c>
      <c r="L154" s="1">
        <f t="shared" si="71"/>
        <v>0</v>
      </c>
      <c r="M154" s="63" t="s">
        <v>12</v>
      </c>
      <c r="N154" s="65" t="s">
        <v>89</v>
      </c>
      <c r="O154" s="21" t="s">
        <v>37</v>
      </c>
      <c r="P154" s="21" t="s">
        <v>37</v>
      </c>
      <c r="Q154" s="21"/>
    </row>
    <row r="155" spans="1:17" s="3" customFormat="1" ht="46.5" customHeight="1">
      <c r="A155" s="18">
        <f t="shared" si="72"/>
        <v>9</v>
      </c>
      <c r="B155" s="11" t="s">
        <v>238</v>
      </c>
      <c r="C155" s="2" t="s">
        <v>50</v>
      </c>
      <c r="D155" s="2" t="s">
        <v>49</v>
      </c>
      <c r="E155" s="5" t="str">
        <f t="shared" si="73"/>
        <v>2022-2022</v>
      </c>
      <c r="F155" s="2" t="s">
        <v>244</v>
      </c>
      <c r="G155" s="5">
        <v>40</v>
      </c>
      <c r="H155" s="5">
        <v>20</v>
      </c>
      <c r="I155" s="5"/>
      <c r="J155" s="1">
        <f t="shared" si="69"/>
        <v>40</v>
      </c>
      <c r="K155" s="1">
        <f t="shared" si="70"/>
        <v>20</v>
      </c>
      <c r="L155" s="1">
        <f t="shared" si="71"/>
        <v>0</v>
      </c>
      <c r="M155" s="63" t="s">
        <v>12</v>
      </c>
      <c r="N155" s="65" t="s">
        <v>89</v>
      </c>
      <c r="O155" s="21" t="s">
        <v>37</v>
      </c>
      <c r="P155" s="21" t="s">
        <v>37</v>
      </c>
      <c r="Q155" s="21"/>
    </row>
    <row r="156" spans="1:17" s="3" customFormat="1" ht="35.4" customHeight="1">
      <c r="A156" s="18">
        <f t="shared" si="72"/>
        <v>10</v>
      </c>
      <c r="B156" s="11" t="s">
        <v>239</v>
      </c>
      <c r="C156" s="2" t="s">
        <v>50</v>
      </c>
      <c r="D156" s="2" t="s">
        <v>49</v>
      </c>
      <c r="E156" s="5" t="str">
        <f t="shared" si="73"/>
        <v>2022-2022</v>
      </c>
      <c r="F156" s="2" t="s">
        <v>245</v>
      </c>
      <c r="G156" s="5">
        <v>115</v>
      </c>
      <c r="H156" s="5">
        <v>100</v>
      </c>
      <c r="I156" s="5"/>
      <c r="J156" s="1">
        <f t="shared" si="69"/>
        <v>115</v>
      </c>
      <c r="K156" s="1">
        <f t="shared" si="70"/>
        <v>100</v>
      </c>
      <c r="L156" s="1">
        <f t="shared" si="71"/>
        <v>0</v>
      </c>
      <c r="M156" s="63"/>
      <c r="N156" s="65" t="s">
        <v>89</v>
      </c>
      <c r="O156" s="21" t="s">
        <v>37</v>
      </c>
      <c r="P156" s="21"/>
      <c r="Q156" s="21"/>
    </row>
    <row r="157" spans="1:17" s="3" customFormat="1" ht="35.4" customHeight="1">
      <c r="A157" s="18">
        <f t="shared" si="72"/>
        <v>11</v>
      </c>
      <c r="B157" s="11" t="s">
        <v>255</v>
      </c>
      <c r="C157" s="2" t="s">
        <v>50</v>
      </c>
      <c r="D157" s="2" t="s">
        <v>49</v>
      </c>
      <c r="E157" s="5" t="s">
        <v>66</v>
      </c>
      <c r="F157" s="2" t="s">
        <v>136</v>
      </c>
      <c r="G157" s="5">
        <v>400</v>
      </c>
      <c r="H157" s="5">
        <v>200</v>
      </c>
      <c r="I157" s="5">
        <v>120</v>
      </c>
      <c r="J157" s="1">
        <f t="shared" si="69"/>
        <v>400</v>
      </c>
      <c r="K157" s="1">
        <f t="shared" si="70"/>
        <v>200</v>
      </c>
      <c r="L157" s="1">
        <f t="shared" si="71"/>
        <v>120</v>
      </c>
      <c r="M157" s="63" t="s">
        <v>12</v>
      </c>
      <c r="N157" s="19"/>
      <c r="O157" s="21" t="s">
        <v>37</v>
      </c>
      <c r="P157" s="21" t="s">
        <v>37</v>
      </c>
      <c r="Q157" s="21"/>
    </row>
    <row r="158" spans="1:17" s="3" customFormat="1" ht="35.4" customHeight="1">
      <c r="A158" s="18">
        <f t="shared" si="72"/>
        <v>12</v>
      </c>
      <c r="B158" s="11" t="s">
        <v>257</v>
      </c>
      <c r="C158" s="2" t="s">
        <v>50</v>
      </c>
      <c r="D158" s="2" t="s">
        <v>49</v>
      </c>
      <c r="E158" s="5" t="s">
        <v>66</v>
      </c>
      <c r="F158" s="2" t="s">
        <v>247</v>
      </c>
      <c r="G158" s="5">
        <v>450</v>
      </c>
      <c r="H158" s="5">
        <v>230</v>
      </c>
      <c r="I158" s="5">
        <v>170</v>
      </c>
      <c r="J158" s="1">
        <f t="shared" si="69"/>
        <v>450</v>
      </c>
      <c r="K158" s="1">
        <f t="shared" si="70"/>
        <v>230</v>
      </c>
      <c r="L158" s="1">
        <f t="shared" si="71"/>
        <v>170</v>
      </c>
      <c r="M158" s="63"/>
      <c r="N158" s="19"/>
      <c r="O158" s="21" t="s">
        <v>37</v>
      </c>
      <c r="P158" s="21"/>
      <c r="Q158" s="21"/>
    </row>
    <row r="159" spans="1:17" s="3" customFormat="1" ht="35.4" customHeight="1">
      <c r="A159" s="18">
        <f>A158+1</f>
        <v>13</v>
      </c>
      <c r="B159" s="11" t="s">
        <v>246</v>
      </c>
      <c r="C159" s="2" t="s">
        <v>50</v>
      </c>
      <c r="D159" s="2" t="s">
        <v>49</v>
      </c>
      <c r="E159" s="5" t="s">
        <v>118</v>
      </c>
      <c r="F159" s="2" t="s">
        <v>136</v>
      </c>
      <c r="G159" s="5">
        <v>540</v>
      </c>
      <c r="H159" s="5">
        <v>261</v>
      </c>
      <c r="I159" s="5">
        <v>210</v>
      </c>
      <c r="J159" s="1">
        <f t="shared" si="69"/>
        <v>540</v>
      </c>
      <c r="K159" s="1">
        <f t="shared" si="70"/>
        <v>261</v>
      </c>
      <c r="L159" s="1">
        <f t="shared" si="71"/>
        <v>210</v>
      </c>
      <c r="M159" s="63" t="s">
        <v>12</v>
      </c>
      <c r="N159" s="19"/>
      <c r="O159" s="21" t="s">
        <v>37</v>
      </c>
      <c r="P159" s="21" t="s">
        <v>37</v>
      </c>
      <c r="Q159" s="21"/>
    </row>
    <row r="160" spans="1:17" s="3" customFormat="1" ht="32.1" hidden="1" customHeight="1">
      <c r="A160" s="18"/>
      <c r="B160" s="11" t="s">
        <v>256</v>
      </c>
      <c r="C160" s="2" t="s">
        <v>50</v>
      </c>
      <c r="D160" s="2" t="s">
        <v>49</v>
      </c>
      <c r="E160" s="5" t="s">
        <v>118</v>
      </c>
      <c r="F160" s="2" t="s">
        <v>136</v>
      </c>
      <c r="G160" s="5"/>
      <c r="H160" s="5"/>
      <c r="I160" s="5"/>
      <c r="J160" s="1">
        <f t="shared" si="69"/>
        <v>0</v>
      </c>
      <c r="K160" s="1">
        <f t="shared" si="70"/>
        <v>0</v>
      </c>
      <c r="L160" s="1">
        <f t="shared" si="71"/>
        <v>0</v>
      </c>
      <c r="M160" s="63"/>
      <c r="N160" s="13"/>
      <c r="O160" s="21"/>
      <c r="P160" s="21"/>
      <c r="Q160" s="21"/>
    </row>
    <row r="161" spans="1:18" s="3" customFormat="1" ht="28.5" customHeight="1">
      <c r="A161" s="12" t="s">
        <v>32</v>
      </c>
      <c r="B161" s="13" t="s">
        <v>52</v>
      </c>
      <c r="C161" s="14"/>
      <c r="D161" s="14"/>
      <c r="E161" s="14"/>
      <c r="F161" s="15"/>
      <c r="G161" s="4">
        <f t="shared" ref="G161:L161" si="74">SUM(G162:G171)</f>
        <v>4302.2109999999993</v>
      </c>
      <c r="H161" s="4">
        <f t="shared" si="74"/>
        <v>3295</v>
      </c>
      <c r="I161" s="4">
        <f t="shared" si="74"/>
        <v>500</v>
      </c>
      <c r="J161" s="4">
        <f t="shared" si="74"/>
        <v>4302.2109999999993</v>
      </c>
      <c r="K161" s="4">
        <f t="shared" si="74"/>
        <v>3295</v>
      </c>
      <c r="L161" s="4">
        <f t="shared" si="74"/>
        <v>500</v>
      </c>
      <c r="M161" s="63"/>
      <c r="N161" s="13"/>
      <c r="O161" s="9">
        <f>COUNTIF(O162:O171,"x")</f>
        <v>10</v>
      </c>
      <c r="P161" s="9">
        <f>COUNTIF(P162:P171,"x")</f>
        <v>4</v>
      </c>
      <c r="Q161" s="16">
        <f>P161/O161*100</f>
        <v>40</v>
      </c>
    </row>
    <row r="162" spans="1:18" s="3" customFormat="1" ht="35.4" customHeight="1">
      <c r="A162" s="18">
        <v>1</v>
      </c>
      <c r="B162" s="11" t="s">
        <v>248</v>
      </c>
      <c r="C162" s="2" t="s">
        <v>53</v>
      </c>
      <c r="D162" s="2" t="s">
        <v>52</v>
      </c>
      <c r="E162" s="5" t="s">
        <v>104</v>
      </c>
      <c r="F162" s="2" t="s">
        <v>253</v>
      </c>
      <c r="G162" s="5">
        <v>233</v>
      </c>
      <c r="H162" s="5">
        <v>204.5</v>
      </c>
      <c r="I162" s="5"/>
      <c r="J162" s="1">
        <f t="shared" ref="J162:J171" si="75">G162</f>
        <v>233</v>
      </c>
      <c r="K162" s="1">
        <f t="shared" ref="K162:K171" si="76">H162</f>
        <v>204.5</v>
      </c>
      <c r="L162" s="1">
        <f t="shared" ref="L162:L171" si="77">I162</f>
        <v>0</v>
      </c>
      <c r="M162" s="63" t="s">
        <v>12</v>
      </c>
      <c r="N162" s="65" t="s">
        <v>89</v>
      </c>
      <c r="O162" s="21" t="s">
        <v>37</v>
      </c>
      <c r="P162" s="54" t="s">
        <v>37</v>
      </c>
    </row>
    <row r="163" spans="1:18" s="3" customFormat="1" ht="35.4" customHeight="1">
      <c r="A163" s="18">
        <f>A162+1</f>
        <v>2</v>
      </c>
      <c r="B163" s="11" t="s">
        <v>249</v>
      </c>
      <c r="C163" s="2" t="s">
        <v>53</v>
      </c>
      <c r="D163" s="2" t="s">
        <v>52</v>
      </c>
      <c r="E163" s="5" t="s">
        <v>104</v>
      </c>
      <c r="F163" s="2" t="s">
        <v>136</v>
      </c>
      <c r="G163" s="5">
        <v>540</v>
      </c>
      <c r="H163" s="5">
        <v>480.5</v>
      </c>
      <c r="I163" s="5"/>
      <c r="J163" s="1">
        <f t="shared" si="75"/>
        <v>540</v>
      </c>
      <c r="K163" s="1">
        <f t="shared" si="76"/>
        <v>480.5</v>
      </c>
      <c r="L163" s="1">
        <f t="shared" si="77"/>
        <v>0</v>
      </c>
      <c r="M163" s="63"/>
      <c r="N163" s="65" t="s">
        <v>89</v>
      </c>
      <c r="O163" s="21" t="s">
        <v>37</v>
      </c>
      <c r="P163" s="54"/>
    </row>
    <row r="164" spans="1:18" s="3" customFormat="1" ht="35.4" customHeight="1">
      <c r="A164" s="18">
        <f t="shared" ref="A164:A171" si="78">A163+1</f>
        <v>3</v>
      </c>
      <c r="B164" s="11" t="s">
        <v>250</v>
      </c>
      <c r="C164" s="2" t="s">
        <v>53</v>
      </c>
      <c r="D164" s="2" t="s">
        <v>52</v>
      </c>
      <c r="E164" s="5" t="s">
        <v>104</v>
      </c>
      <c r="F164" s="2" t="s">
        <v>136</v>
      </c>
      <c r="G164" s="5">
        <v>420</v>
      </c>
      <c r="H164" s="5">
        <v>369.5</v>
      </c>
      <c r="I164" s="5"/>
      <c r="J164" s="1">
        <f t="shared" si="75"/>
        <v>420</v>
      </c>
      <c r="K164" s="1">
        <f t="shared" si="76"/>
        <v>369.5</v>
      </c>
      <c r="L164" s="1">
        <f t="shared" si="77"/>
        <v>0</v>
      </c>
      <c r="M164" s="63"/>
      <c r="N164" s="65" t="s">
        <v>89</v>
      </c>
      <c r="O164" s="21" t="s">
        <v>37</v>
      </c>
      <c r="P164" s="54"/>
    </row>
    <row r="165" spans="1:18" s="3" customFormat="1" ht="35.4" customHeight="1">
      <c r="A165" s="18">
        <f t="shared" si="78"/>
        <v>4</v>
      </c>
      <c r="B165" s="11" t="s">
        <v>251</v>
      </c>
      <c r="C165" s="2" t="s">
        <v>53</v>
      </c>
      <c r="D165" s="2" t="s">
        <v>52</v>
      </c>
      <c r="E165" s="5" t="s">
        <v>104</v>
      </c>
      <c r="F165" s="2" t="s">
        <v>187</v>
      </c>
      <c r="G165" s="5">
        <v>437.48399999999998</v>
      </c>
      <c r="H165" s="5">
        <v>397.5</v>
      </c>
      <c r="I165" s="5"/>
      <c r="J165" s="1">
        <f t="shared" si="75"/>
        <v>437.48399999999998</v>
      </c>
      <c r="K165" s="1">
        <f t="shared" si="76"/>
        <v>397.5</v>
      </c>
      <c r="L165" s="1">
        <f t="shared" si="77"/>
        <v>0</v>
      </c>
      <c r="M165" s="63"/>
      <c r="N165" s="65" t="s">
        <v>89</v>
      </c>
      <c r="O165" s="21" t="s">
        <v>37</v>
      </c>
      <c r="P165" s="54"/>
    </row>
    <row r="166" spans="1:18" s="3" customFormat="1" ht="35.4" customHeight="1">
      <c r="A166" s="18">
        <f t="shared" si="78"/>
        <v>5</v>
      </c>
      <c r="B166" s="11" t="s">
        <v>252</v>
      </c>
      <c r="C166" s="2" t="s">
        <v>53</v>
      </c>
      <c r="D166" s="2" t="s">
        <v>52</v>
      </c>
      <c r="E166" s="5" t="s">
        <v>104</v>
      </c>
      <c r="F166" s="2" t="s">
        <v>187</v>
      </c>
      <c r="G166" s="5">
        <v>336.72699999999998</v>
      </c>
      <c r="H166" s="5">
        <f>153*2</f>
        <v>306</v>
      </c>
      <c r="I166" s="5"/>
      <c r="J166" s="1">
        <f t="shared" si="75"/>
        <v>336.72699999999998</v>
      </c>
      <c r="K166" s="1">
        <f t="shared" si="76"/>
        <v>306</v>
      </c>
      <c r="L166" s="1">
        <f t="shared" si="77"/>
        <v>0</v>
      </c>
      <c r="M166" s="63"/>
      <c r="N166" s="65" t="s">
        <v>89</v>
      </c>
      <c r="O166" s="21" t="s">
        <v>37</v>
      </c>
      <c r="P166" s="54"/>
    </row>
    <row r="167" spans="1:18" s="3" customFormat="1" ht="35.4" customHeight="1">
      <c r="A167" s="18">
        <f t="shared" si="78"/>
        <v>6</v>
      </c>
      <c r="B167" s="11" t="s">
        <v>254</v>
      </c>
      <c r="C167" s="2" t="s">
        <v>53</v>
      </c>
      <c r="D167" s="2" t="s">
        <v>52</v>
      </c>
      <c r="E167" s="5" t="s">
        <v>29</v>
      </c>
      <c r="F167" s="2" t="s">
        <v>253</v>
      </c>
      <c r="G167" s="5">
        <v>180</v>
      </c>
      <c r="H167" s="5">
        <v>154</v>
      </c>
      <c r="I167" s="5"/>
      <c r="J167" s="1">
        <f t="shared" si="75"/>
        <v>180</v>
      </c>
      <c r="K167" s="1">
        <f t="shared" si="76"/>
        <v>154</v>
      </c>
      <c r="L167" s="1">
        <f t="shared" si="77"/>
        <v>0</v>
      </c>
      <c r="M167" s="63" t="s">
        <v>12</v>
      </c>
      <c r="N167" s="65" t="s">
        <v>90</v>
      </c>
      <c r="O167" s="21" t="s">
        <v>37</v>
      </c>
      <c r="P167" s="54" t="s">
        <v>37</v>
      </c>
    </row>
    <row r="168" spans="1:18" s="3" customFormat="1" ht="35.4" customHeight="1">
      <c r="A168" s="18">
        <f t="shared" si="78"/>
        <v>7</v>
      </c>
      <c r="B168" s="17" t="s">
        <v>261</v>
      </c>
      <c r="C168" s="2" t="s">
        <v>53</v>
      </c>
      <c r="D168" s="2" t="s">
        <v>52</v>
      </c>
      <c r="E168" s="2" t="s">
        <v>66</v>
      </c>
      <c r="F168" s="26" t="s">
        <v>258</v>
      </c>
      <c r="G168" s="5">
        <v>1250</v>
      </c>
      <c r="H168" s="5">
        <v>800</v>
      </c>
      <c r="I168" s="5">
        <v>300</v>
      </c>
      <c r="J168" s="1">
        <f t="shared" si="75"/>
        <v>1250</v>
      </c>
      <c r="K168" s="1">
        <f t="shared" si="76"/>
        <v>800</v>
      </c>
      <c r="L168" s="1">
        <f t="shared" si="77"/>
        <v>300</v>
      </c>
      <c r="M168" s="63"/>
      <c r="N168" s="13"/>
      <c r="O168" s="21" t="s">
        <v>37</v>
      </c>
    </row>
    <row r="169" spans="1:18" s="3" customFormat="1" ht="35.4" customHeight="1">
      <c r="A169" s="18">
        <f t="shared" si="78"/>
        <v>8</v>
      </c>
      <c r="B169" s="17" t="s">
        <v>259</v>
      </c>
      <c r="C169" s="2" t="s">
        <v>53</v>
      </c>
      <c r="D169" s="2" t="s">
        <v>52</v>
      </c>
      <c r="E169" s="2" t="s">
        <v>66</v>
      </c>
      <c r="F169" s="2" t="s">
        <v>253</v>
      </c>
      <c r="G169" s="5">
        <v>240</v>
      </c>
      <c r="H169" s="5">
        <v>150</v>
      </c>
      <c r="I169" s="5">
        <v>50</v>
      </c>
      <c r="J169" s="1">
        <f t="shared" si="75"/>
        <v>240</v>
      </c>
      <c r="K169" s="1">
        <f t="shared" si="76"/>
        <v>150</v>
      </c>
      <c r="L169" s="1">
        <f t="shared" si="77"/>
        <v>50</v>
      </c>
      <c r="M169" s="63" t="s">
        <v>12</v>
      </c>
      <c r="N169" s="19"/>
      <c r="O169" s="21" t="s">
        <v>37</v>
      </c>
      <c r="P169" s="54" t="s">
        <v>37</v>
      </c>
    </row>
    <row r="170" spans="1:18" s="3" customFormat="1" ht="35.4" customHeight="1">
      <c r="A170" s="18">
        <f t="shared" si="78"/>
        <v>9</v>
      </c>
      <c r="B170" s="17" t="s">
        <v>75</v>
      </c>
      <c r="C170" s="2" t="s">
        <v>53</v>
      </c>
      <c r="D170" s="2" t="s">
        <v>52</v>
      </c>
      <c r="E170" s="2" t="s">
        <v>118</v>
      </c>
      <c r="F170" s="2" t="s">
        <v>136</v>
      </c>
      <c r="G170" s="5">
        <v>505</v>
      </c>
      <c r="H170" s="5">
        <v>298</v>
      </c>
      <c r="I170" s="5">
        <v>150</v>
      </c>
      <c r="J170" s="1">
        <f t="shared" si="75"/>
        <v>505</v>
      </c>
      <c r="K170" s="1">
        <f t="shared" si="76"/>
        <v>298</v>
      </c>
      <c r="L170" s="1">
        <f t="shared" si="77"/>
        <v>150</v>
      </c>
      <c r="M170" s="63"/>
      <c r="N170" s="13"/>
      <c r="O170" s="21" t="s">
        <v>37</v>
      </c>
    </row>
    <row r="171" spans="1:18" ht="35.1" customHeight="1">
      <c r="A171" s="18">
        <f t="shared" si="78"/>
        <v>10</v>
      </c>
      <c r="B171" s="17" t="s">
        <v>260</v>
      </c>
      <c r="C171" s="2" t="s">
        <v>53</v>
      </c>
      <c r="D171" s="2" t="s">
        <v>52</v>
      </c>
      <c r="E171" s="2" t="s">
        <v>118</v>
      </c>
      <c r="F171" s="2" t="s">
        <v>253</v>
      </c>
      <c r="G171" s="5">
        <v>160</v>
      </c>
      <c r="H171" s="5">
        <v>135</v>
      </c>
      <c r="I171" s="5"/>
      <c r="J171" s="1">
        <f t="shared" si="75"/>
        <v>160</v>
      </c>
      <c r="K171" s="1">
        <f t="shared" si="76"/>
        <v>135</v>
      </c>
      <c r="L171" s="1">
        <f t="shared" si="77"/>
        <v>0</v>
      </c>
      <c r="M171" s="63" t="s">
        <v>12</v>
      </c>
      <c r="N171" s="19"/>
      <c r="O171" s="21" t="s">
        <v>37</v>
      </c>
      <c r="P171" s="21" t="s">
        <v>120</v>
      </c>
      <c r="Q171" s="3"/>
      <c r="R171" s="3"/>
    </row>
    <row r="172" spans="1:18" s="3" customFormat="1" ht="28.5" customHeight="1">
      <c r="A172" s="12" t="s">
        <v>5</v>
      </c>
      <c r="B172" s="13" t="s">
        <v>23</v>
      </c>
      <c r="C172" s="14"/>
      <c r="D172" s="14"/>
      <c r="E172" s="14"/>
      <c r="F172" s="15"/>
      <c r="G172" s="4">
        <f>SUM(G173:G179)</f>
        <v>3872</v>
      </c>
      <c r="H172" s="4">
        <f t="shared" ref="H172:L172" si="79">SUM(H173:H179)</f>
        <v>2893</v>
      </c>
      <c r="I172" s="4">
        <f t="shared" si="79"/>
        <v>500</v>
      </c>
      <c r="J172" s="4">
        <f t="shared" si="79"/>
        <v>3872</v>
      </c>
      <c r="K172" s="4">
        <f t="shared" si="79"/>
        <v>2893</v>
      </c>
      <c r="L172" s="4">
        <f t="shared" si="79"/>
        <v>500</v>
      </c>
      <c r="M172" s="63"/>
      <c r="N172" s="13"/>
      <c r="O172" s="9">
        <f>COUNTIF(O173:O179,"x")</f>
        <v>7</v>
      </c>
      <c r="P172" s="9">
        <f>COUNTIF(P173:P179,"x")</f>
        <v>5</v>
      </c>
      <c r="Q172" s="16">
        <f>P172/O172*100</f>
        <v>71.428571428571431</v>
      </c>
    </row>
    <row r="173" spans="1:18" s="3" customFormat="1" ht="35.1" customHeight="1">
      <c r="A173" s="18">
        <v>1</v>
      </c>
      <c r="B173" s="11" t="s">
        <v>161</v>
      </c>
      <c r="C173" s="2" t="s">
        <v>22</v>
      </c>
      <c r="D173" s="2" t="s">
        <v>23</v>
      </c>
      <c r="E173" s="2" t="s">
        <v>104</v>
      </c>
      <c r="F173" s="2" t="s">
        <v>60</v>
      </c>
      <c r="G173" s="5">
        <v>950</v>
      </c>
      <c r="H173" s="5">
        <v>851</v>
      </c>
      <c r="I173" s="4"/>
      <c r="J173" s="5">
        <v>950</v>
      </c>
      <c r="K173" s="5">
        <v>851</v>
      </c>
      <c r="L173" s="4"/>
      <c r="M173" s="63"/>
      <c r="N173" s="65" t="s">
        <v>89</v>
      </c>
      <c r="O173" s="21" t="s">
        <v>37</v>
      </c>
      <c r="P173" s="21"/>
    </row>
    <row r="174" spans="1:18" s="3" customFormat="1" ht="28.5" customHeight="1">
      <c r="A174" s="18">
        <f>A173+1</f>
        <v>2</v>
      </c>
      <c r="B174" s="11" t="s">
        <v>162</v>
      </c>
      <c r="C174" s="2" t="s">
        <v>22</v>
      </c>
      <c r="D174" s="2" t="s">
        <v>23</v>
      </c>
      <c r="E174" s="2" t="s">
        <v>104</v>
      </c>
      <c r="F174" s="2" t="s">
        <v>105</v>
      </c>
      <c r="G174" s="5">
        <v>314</v>
      </c>
      <c r="H174" s="5">
        <f>139*2</f>
        <v>278</v>
      </c>
      <c r="I174" s="4"/>
      <c r="J174" s="5">
        <v>314</v>
      </c>
      <c r="K174" s="5">
        <f>139*2</f>
        <v>278</v>
      </c>
      <c r="L174" s="4"/>
      <c r="M174" s="63" t="s">
        <v>12</v>
      </c>
      <c r="N174" s="65" t="s">
        <v>89</v>
      </c>
      <c r="O174" s="21" t="s">
        <v>37</v>
      </c>
      <c r="P174" s="21" t="s">
        <v>37</v>
      </c>
    </row>
    <row r="175" spans="1:18" s="3" customFormat="1" ht="32.4" customHeight="1">
      <c r="A175" s="18">
        <f t="shared" ref="A175:A179" si="80">A174+1</f>
        <v>3</v>
      </c>
      <c r="B175" s="11" t="s">
        <v>163</v>
      </c>
      <c r="C175" s="2" t="s">
        <v>22</v>
      </c>
      <c r="D175" s="2" t="s">
        <v>23</v>
      </c>
      <c r="E175" s="2" t="s">
        <v>104</v>
      </c>
      <c r="F175" s="2" t="s">
        <v>105</v>
      </c>
      <c r="G175" s="5">
        <v>713</v>
      </c>
      <c r="H175" s="5">
        <v>624</v>
      </c>
      <c r="I175" s="4"/>
      <c r="J175" s="5">
        <v>713</v>
      </c>
      <c r="K175" s="5">
        <f>H175</f>
        <v>624</v>
      </c>
      <c r="L175" s="4"/>
      <c r="M175" s="63" t="s">
        <v>12</v>
      </c>
      <c r="N175" s="65" t="s">
        <v>89</v>
      </c>
      <c r="O175" s="21" t="s">
        <v>37</v>
      </c>
      <c r="P175" s="21" t="s">
        <v>37</v>
      </c>
    </row>
    <row r="176" spans="1:18" s="3" customFormat="1" ht="32.4" customHeight="1">
      <c r="A176" s="18">
        <f t="shared" si="80"/>
        <v>4</v>
      </c>
      <c r="B176" s="11" t="s">
        <v>164</v>
      </c>
      <c r="C176" s="2" t="s">
        <v>22</v>
      </c>
      <c r="D176" s="2" t="s">
        <v>23</v>
      </c>
      <c r="E176" s="2" t="s">
        <v>29</v>
      </c>
      <c r="F176" s="2" t="s">
        <v>105</v>
      </c>
      <c r="G176" s="5">
        <v>145</v>
      </c>
      <c r="H176" s="5">
        <v>126</v>
      </c>
      <c r="I176" s="4"/>
      <c r="J176" s="5">
        <v>145</v>
      </c>
      <c r="K176" s="5">
        <v>126</v>
      </c>
      <c r="L176" s="4"/>
      <c r="M176" s="63" t="s">
        <v>12</v>
      </c>
      <c r="N176" s="65" t="s">
        <v>90</v>
      </c>
      <c r="O176" s="21" t="s">
        <v>37</v>
      </c>
      <c r="P176" s="21" t="s">
        <v>37</v>
      </c>
    </row>
    <row r="177" spans="1:17" s="3" customFormat="1" ht="32.4" customHeight="1">
      <c r="A177" s="18">
        <f t="shared" si="80"/>
        <v>5</v>
      </c>
      <c r="B177" s="11" t="s">
        <v>76</v>
      </c>
      <c r="C177" s="2" t="s">
        <v>22</v>
      </c>
      <c r="D177" s="2" t="s">
        <v>23</v>
      </c>
      <c r="E177" s="2" t="s">
        <v>66</v>
      </c>
      <c r="F177" s="2" t="s">
        <v>77</v>
      </c>
      <c r="G177" s="5">
        <v>520</v>
      </c>
      <c r="H177" s="5">
        <v>300</v>
      </c>
      <c r="I177" s="1">
        <v>150</v>
      </c>
      <c r="J177" s="5">
        <f t="shared" ref="J177:L179" si="81">G177</f>
        <v>520</v>
      </c>
      <c r="K177" s="5">
        <f t="shared" si="81"/>
        <v>300</v>
      </c>
      <c r="L177" s="1">
        <f t="shared" si="81"/>
        <v>150</v>
      </c>
      <c r="M177" s="63" t="s">
        <v>12</v>
      </c>
      <c r="N177" s="13"/>
      <c r="O177" s="21" t="s">
        <v>37</v>
      </c>
      <c r="P177" s="21" t="s">
        <v>37</v>
      </c>
    </row>
    <row r="178" spans="1:17" s="3" customFormat="1" ht="49.5" customHeight="1">
      <c r="A178" s="18">
        <f t="shared" si="80"/>
        <v>6</v>
      </c>
      <c r="B178" s="11" t="s">
        <v>166</v>
      </c>
      <c r="C178" s="2" t="s">
        <v>22</v>
      </c>
      <c r="D178" s="2" t="s">
        <v>23</v>
      </c>
      <c r="E178" s="2" t="s">
        <v>66</v>
      </c>
      <c r="F178" s="2" t="s">
        <v>136</v>
      </c>
      <c r="G178" s="5">
        <v>710</v>
      </c>
      <c r="H178" s="5">
        <v>414</v>
      </c>
      <c r="I178" s="1">
        <v>200</v>
      </c>
      <c r="J178" s="5">
        <f t="shared" si="81"/>
        <v>710</v>
      </c>
      <c r="K178" s="5">
        <f t="shared" si="81"/>
        <v>414</v>
      </c>
      <c r="L178" s="1">
        <f t="shared" si="81"/>
        <v>200</v>
      </c>
      <c r="M178" s="63"/>
      <c r="N178" s="13"/>
      <c r="O178" s="21" t="s">
        <v>37</v>
      </c>
      <c r="P178" s="21"/>
    </row>
    <row r="179" spans="1:17" s="3" customFormat="1" ht="32.4" customHeight="1">
      <c r="A179" s="18">
        <f t="shared" si="80"/>
        <v>7</v>
      </c>
      <c r="B179" s="11" t="s">
        <v>165</v>
      </c>
      <c r="C179" s="2" t="s">
        <v>22</v>
      </c>
      <c r="D179" s="2" t="s">
        <v>23</v>
      </c>
      <c r="E179" s="2" t="s">
        <v>118</v>
      </c>
      <c r="F179" s="2" t="s">
        <v>77</v>
      </c>
      <c r="G179" s="5">
        <v>520</v>
      </c>
      <c r="H179" s="5">
        <v>300</v>
      </c>
      <c r="I179" s="1">
        <v>150</v>
      </c>
      <c r="J179" s="5">
        <f t="shared" si="81"/>
        <v>520</v>
      </c>
      <c r="K179" s="5">
        <f t="shared" si="81"/>
        <v>300</v>
      </c>
      <c r="L179" s="1">
        <f t="shared" si="81"/>
        <v>150</v>
      </c>
      <c r="M179" s="63" t="s">
        <v>12</v>
      </c>
      <c r="N179" s="13"/>
      <c r="O179" s="21" t="s">
        <v>37</v>
      </c>
      <c r="P179" s="21" t="s">
        <v>37</v>
      </c>
    </row>
    <row r="180" spans="1:17" s="3" customFormat="1" ht="28.5" customHeight="1">
      <c r="A180" s="12" t="s">
        <v>45</v>
      </c>
      <c r="B180" s="13" t="s">
        <v>8</v>
      </c>
      <c r="C180" s="14"/>
      <c r="D180" s="14"/>
      <c r="E180" s="14"/>
      <c r="F180" s="15"/>
      <c r="G180" s="4">
        <f>SUM(G181:G188)</f>
        <v>4050.4749999999999</v>
      </c>
      <c r="H180" s="4">
        <f t="shared" ref="H180:J180" si="82">SUM(H181:H188)</f>
        <v>1706.0000000000002</v>
      </c>
      <c r="I180" s="4">
        <f t="shared" si="82"/>
        <v>1717.0000000000002</v>
      </c>
      <c r="J180" s="4">
        <f t="shared" si="82"/>
        <v>4050.4749999999999</v>
      </c>
      <c r="K180" s="4">
        <f t="shared" ref="K180" si="83">SUM(K181:K188)</f>
        <v>1706.0000000000002</v>
      </c>
      <c r="L180" s="4">
        <f t="shared" ref="L180" si="84">SUM(L181:L188)</f>
        <v>1717.0000000000002</v>
      </c>
      <c r="M180" s="63"/>
      <c r="N180" s="13"/>
      <c r="O180" s="9">
        <f>COUNTIF(O181:O188,"x")</f>
        <v>8</v>
      </c>
      <c r="P180" s="9">
        <f>COUNTIF(P181:P187,"x")</f>
        <v>3</v>
      </c>
      <c r="Q180" s="16">
        <f>P180/O180*100</f>
        <v>37.5</v>
      </c>
    </row>
    <row r="181" spans="1:17" s="3" customFormat="1" ht="32.4" customHeight="1">
      <c r="A181" s="18">
        <v>1</v>
      </c>
      <c r="B181" s="11" t="s">
        <v>178</v>
      </c>
      <c r="C181" s="2" t="s">
        <v>11</v>
      </c>
      <c r="D181" s="2" t="s">
        <v>8</v>
      </c>
      <c r="E181" s="2" t="s">
        <v>104</v>
      </c>
      <c r="F181" s="2" t="s">
        <v>105</v>
      </c>
      <c r="G181" s="5">
        <v>922.38900000000001</v>
      </c>
      <c r="H181" s="5">
        <v>383.2</v>
      </c>
      <c r="I181" s="5">
        <v>383</v>
      </c>
      <c r="J181" s="5">
        <f t="shared" ref="J181:L188" si="85">G181</f>
        <v>922.38900000000001</v>
      </c>
      <c r="K181" s="5">
        <f t="shared" si="85"/>
        <v>383.2</v>
      </c>
      <c r="L181" s="1">
        <f t="shared" si="85"/>
        <v>383</v>
      </c>
      <c r="M181" s="63" t="s">
        <v>12</v>
      </c>
      <c r="N181" s="65" t="s">
        <v>89</v>
      </c>
      <c r="O181" s="21" t="s">
        <v>37</v>
      </c>
      <c r="P181" s="21" t="s">
        <v>37</v>
      </c>
    </row>
    <row r="182" spans="1:17" s="3" customFormat="1" ht="32.4" customHeight="1">
      <c r="A182" s="18">
        <f>A181+1</f>
        <v>2</v>
      </c>
      <c r="B182" s="11" t="s">
        <v>179</v>
      </c>
      <c r="C182" s="2" t="s">
        <v>11</v>
      </c>
      <c r="D182" s="2" t="s">
        <v>8</v>
      </c>
      <c r="E182" s="2" t="str">
        <f>E181</f>
        <v>2022-2022</v>
      </c>
      <c r="F182" s="2" t="s">
        <v>105</v>
      </c>
      <c r="G182" s="5">
        <v>1484.086</v>
      </c>
      <c r="H182" s="5">
        <v>609.20000000000005</v>
      </c>
      <c r="I182" s="5">
        <v>609</v>
      </c>
      <c r="J182" s="5">
        <f t="shared" si="85"/>
        <v>1484.086</v>
      </c>
      <c r="K182" s="5">
        <f t="shared" si="85"/>
        <v>609.20000000000005</v>
      </c>
      <c r="L182" s="1">
        <f t="shared" si="85"/>
        <v>609</v>
      </c>
      <c r="M182" s="63" t="s">
        <v>12</v>
      </c>
      <c r="N182" s="65" t="s">
        <v>89</v>
      </c>
      <c r="O182" s="21" t="s">
        <v>37</v>
      </c>
      <c r="P182" s="21" t="s">
        <v>37</v>
      </c>
    </row>
    <row r="183" spans="1:17" s="3" customFormat="1" ht="32.4" customHeight="1">
      <c r="A183" s="18">
        <f t="shared" ref="A183:A188" si="86">A182+1</f>
        <v>3</v>
      </c>
      <c r="B183" s="11" t="s">
        <v>180</v>
      </c>
      <c r="C183" s="2" t="s">
        <v>11</v>
      </c>
      <c r="D183" s="2" t="s">
        <v>8</v>
      </c>
      <c r="E183" s="2" t="str">
        <f t="shared" ref="E183:E188" si="87">E182</f>
        <v>2022-2022</v>
      </c>
      <c r="F183" s="2" t="s">
        <v>186</v>
      </c>
      <c r="G183" s="5">
        <v>84</v>
      </c>
      <c r="H183" s="5">
        <v>35</v>
      </c>
      <c r="I183" s="5">
        <v>35</v>
      </c>
      <c r="J183" s="5">
        <f t="shared" si="85"/>
        <v>84</v>
      </c>
      <c r="K183" s="5">
        <f t="shared" si="85"/>
        <v>35</v>
      </c>
      <c r="L183" s="1">
        <f t="shared" si="85"/>
        <v>35</v>
      </c>
      <c r="M183" s="63" t="s">
        <v>12</v>
      </c>
      <c r="N183" s="65" t="s">
        <v>89</v>
      </c>
      <c r="O183" s="21" t="s">
        <v>37</v>
      </c>
      <c r="P183" s="21" t="s">
        <v>37</v>
      </c>
    </row>
    <row r="184" spans="1:17" s="3" customFormat="1" ht="32.4" customHeight="1">
      <c r="A184" s="18">
        <f t="shared" si="86"/>
        <v>4</v>
      </c>
      <c r="B184" s="11" t="s">
        <v>181</v>
      </c>
      <c r="C184" s="2" t="s">
        <v>11</v>
      </c>
      <c r="D184" s="2" t="s">
        <v>8</v>
      </c>
      <c r="E184" s="2" t="str">
        <f t="shared" si="87"/>
        <v>2022-2022</v>
      </c>
      <c r="F184" s="2" t="s">
        <v>154</v>
      </c>
      <c r="G184" s="5">
        <v>260</v>
      </c>
      <c r="H184" s="5">
        <v>100.6</v>
      </c>
      <c r="I184" s="5">
        <v>112</v>
      </c>
      <c r="J184" s="5">
        <f t="shared" si="85"/>
        <v>260</v>
      </c>
      <c r="K184" s="5">
        <f t="shared" si="85"/>
        <v>100.6</v>
      </c>
      <c r="L184" s="1">
        <f t="shared" si="85"/>
        <v>112</v>
      </c>
      <c r="M184" s="63"/>
      <c r="N184" s="65" t="s">
        <v>89</v>
      </c>
      <c r="O184" s="21" t="s">
        <v>37</v>
      </c>
      <c r="P184" s="21"/>
    </row>
    <row r="185" spans="1:17" s="3" customFormat="1" ht="32.4" customHeight="1">
      <c r="A185" s="18">
        <f t="shared" si="86"/>
        <v>5</v>
      </c>
      <c r="B185" s="11" t="s">
        <v>182</v>
      </c>
      <c r="C185" s="2" t="s">
        <v>11</v>
      </c>
      <c r="D185" s="2" t="s">
        <v>8</v>
      </c>
      <c r="E185" s="2" t="str">
        <f t="shared" si="87"/>
        <v>2022-2022</v>
      </c>
      <c r="F185" s="2" t="s">
        <v>187</v>
      </c>
      <c r="G185" s="5">
        <v>390</v>
      </c>
      <c r="H185" s="5">
        <v>171</v>
      </c>
      <c r="I185" s="5">
        <v>171</v>
      </c>
      <c r="J185" s="5">
        <f t="shared" si="85"/>
        <v>390</v>
      </c>
      <c r="K185" s="5">
        <f t="shared" si="85"/>
        <v>171</v>
      </c>
      <c r="L185" s="1">
        <f t="shared" si="85"/>
        <v>171</v>
      </c>
      <c r="M185" s="63"/>
      <c r="N185" s="65" t="s">
        <v>89</v>
      </c>
      <c r="O185" s="21" t="s">
        <v>37</v>
      </c>
      <c r="P185" s="21"/>
    </row>
    <row r="186" spans="1:17" s="3" customFormat="1" ht="32.4" customHeight="1">
      <c r="A186" s="18">
        <f t="shared" si="86"/>
        <v>6</v>
      </c>
      <c r="B186" s="11" t="s">
        <v>183</v>
      </c>
      <c r="C186" s="2" t="s">
        <v>11</v>
      </c>
      <c r="D186" s="2" t="s">
        <v>8</v>
      </c>
      <c r="E186" s="2" t="str">
        <f t="shared" si="87"/>
        <v>2022-2022</v>
      </c>
      <c r="F186" s="2" t="s">
        <v>154</v>
      </c>
      <c r="G186" s="5">
        <v>230</v>
      </c>
      <c r="H186" s="5">
        <v>102.2</v>
      </c>
      <c r="I186" s="5">
        <v>102.2</v>
      </c>
      <c r="J186" s="5">
        <f t="shared" si="85"/>
        <v>230</v>
      </c>
      <c r="K186" s="5">
        <f t="shared" si="85"/>
        <v>102.2</v>
      </c>
      <c r="L186" s="1">
        <f t="shared" si="85"/>
        <v>102.2</v>
      </c>
      <c r="M186" s="63"/>
      <c r="N186" s="65" t="s">
        <v>89</v>
      </c>
      <c r="O186" s="21" t="s">
        <v>37</v>
      </c>
      <c r="P186" s="21"/>
    </row>
    <row r="187" spans="1:17" s="3" customFormat="1" ht="32.4" customHeight="1">
      <c r="A187" s="18">
        <f t="shared" si="86"/>
        <v>7</v>
      </c>
      <c r="B187" s="11" t="s">
        <v>184</v>
      </c>
      <c r="C187" s="2" t="s">
        <v>11</v>
      </c>
      <c r="D187" s="2" t="s">
        <v>8</v>
      </c>
      <c r="E187" s="2" t="str">
        <f t="shared" si="87"/>
        <v>2022-2022</v>
      </c>
      <c r="F187" s="2" t="s">
        <v>174</v>
      </c>
      <c r="G187" s="5">
        <v>340</v>
      </c>
      <c r="H187" s="5">
        <v>152.4</v>
      </c>
      <c r="I187" s="5">
        <v>152.4</v>
      </c>
      <c r="J187" s="5">
        <f t="shared" si="85"/>
        <v>340</v>
      </c>
      <c r="K187" s="5">
        <f t="shared" si="85"/>
        <v>152.4</v>
      </c>
      <c r="L187" s="1">
        <f t="shared" si="85"/>
        <v>152.4</v>
      </c>
      <c r="M187" s="63"/>
      <c r="N187" s="65" t="s">
        <v>89</v>
      </c>
      <c r="O187" s="21" t="s">
        <v>37</v>
      </c>
      <c r="P187" s="21"/>
    </row>
    <row r="188" spans="1:17" s="3" customFormat="1" ht="32.4" customHeight="1">
      <c r="A188" s="18">
        <f t="shared" si="86"/>
        <v>8</v>
      </c>
      <c r="B188" s="11" t="s">
        <v>185</v>
      </c>
      <c r="C188" s="2" t="s">
        <v>11</v>
      </c>
      <c r="D188" s="2" t="s">
        <v>8</v>
      </c>
      <c r="E188" s="2" t="str">
        <f t="shared" si="87"/>
        <v>2022-2022</v>
      </c>
      <c r="F188" s="2" t="s">
        <v>174</v>
      </c>
      <c r="G188" s="5">
        <v>340</v>
      </c>
      <c r="H188" s="5">
        <v>152.4</v>
      </c>
      <c r="I188" s="5">
        <v>152.4</v>
      </c>
      <c r="J188" s="5">
        <f t="shared" si="85"/>
        <v>340</v>
      </c>
      <c r="K188" s="5">
        <f t="shared" si="85"/>
        <v>152.4</v>
      </c>
      <c r="L188" s="1">
        <f t="shared" si="85"/>
        <v>152.4</v>
      </c>
      <c r="M188" s="63"/>
      <c r="N188" s="65" t="s">
        <v>89</v>
      </c>
      <c r="O188" s="21" t="s">
        <v>37</v>
      </c>
      <c r="P188" s="21"/>
    </row>
    <row r="189" spans="1:17" ht="21.9" customHeight="1">
      <c r="A189" s="12" t="s">
        <v>46</v>
      </c>
      <c r="B189" s="13" t="s">
        <v>135</v>
      </c>
      <c r="C189" s="14"/>
      <c r="D189" s="14"/>
      <c r="E189" s="14"/>
      <c r="F189" s="15"/>
      <c r="G189" s="4">
        <f>SUM(G190:G193)</f>
        <v>4024</v>
      </c>
      <c r="H189" s="4">
        <f t="shared" ref="H189:I189" si="88">SUM(H190:H193)</f>
        <v>1706</v>
      </c>
      <c r="I189" s="4">
        <f t="shared" si="88"/>
        <v>1706</v>
      </c>
      <c r="J189" s="4">
        <f t="shared" ref="J189" si="89">SUM(J190:J193)</f>
        <v>4024</v>
      </c>
      <c r="K189" s="4">
        <f t="shared" ref="K189" si="90">SUM(K190:K193)</f>
        <v>1706</v>
      </c>
      <c r="L189" s="4">
        <f t="shared" ref="L189" si="91">SUM(L190:L193)</f>
        <v>1706</v>
      </c>
      <c r="M189" s="63"/>
      <c r="N189" s="13"/>
      <c r="O189" s="9">
        <f>COUNTIF(O190:O197,"x")</f>
        <v>7</v>
      </c>
      <c r="P189" s="9">
        <f>COUNTIF(P190:P196,"x")</f>
        <v>4</v>
      </c>
      <c r="Q189" s="16">
        <f>P189/O189*100</f>
        <v>57.142857142857139</v>
      </c>
    </row>
    <row r="190" spans="1:17" s="3" customFormat="1" ht="32.4" customHeight="1">
      <c r="A190" s="18">
        <v>1</v>
      </c>
      <c r="B190" s="11" t="s">
        <v>188</v>
      </c>
      <c r="C190" s="2" t="s">
        <v>132</v>
      </c>
      <c r="D190" s="2" t="s">
        <v>135</v>
      </c>
      <c r="E190" s="2" t="str">
        <f>E188</f>
        <v>2022-2022</v>
      </c>
      <c r="F190" s="2" t="s">
        <v>105</v>
      </c>
      <c r="G190" s="5">
        <v>924</v>
      </c>
      <c r="H190" s="5">
        <v>379.1</v>
      </c>
      <c r="I190" s="5">
        <f>H190</f>
        <v>379.1</v>
      </c>
      <c r="J190" s="5">
        <f t="shared" ref="J190:L193" si="92">G190</f>
        <v>924</v>
      </c>
      <c r="K190" s="5">
        <f t="shared" si="92"/>
        <v>379.1</v>
      </c>
      <c r="L190" s="1">
        <f t="shared" si="92"/>
        <v>379.1</v>
      </c>
      <c r="M190" s="63" t="s">
        <v>12</v>
      </c>
      <c r="N190" s="65" t="s">
        <v>89</v>
      </c>
      <c r="O190" s="21" t="s">
        <v>37</v>
      </c>
      <c r="P190" s="21" t="s">
        <v>37</v>
      </c>
    </row>
    <row r="191" spans="1:17" s="3" customFormat="1" ht="63.9" customHeight="1">
      <c r="A191" s="18">
        <f t="shared" ref="A191:A193" si="93">A190+1</f>
        <v>2</v>
      </c>
      <c r="B191" s="11" t="s">
        <v>189</v>
      </c>
      <c r="C191" s="2" t="s">
        <v>132</v>
      </c>
      <c r="D191" s="2" t="s">
        <v>135</v>
      </c>
      <c r="E191" s="2" t="str">
        <f>E190</f>
        <v>2022-2022</v>
      </c>
      <c r="F191" s="2" t="s">
        <v>105</v>
      </c>
      <c r="G191" s="5">
        <v>747</v>
      </c>
      <c r="H191" s="5">
        <v>305.10000000000002</v>
      </c>
      <c r="I191" s="5">
        <f>H191</f>
        <v>305.10000000000002</v>
      </c>
      <c r="J191" s="5">
        <f t="shared" si="92"/>
        <v>747</v>
      </c>
      <c r="K191" s="5">
        <f t="shared" si="92"/>
        <v>305.10000000000002</v>
      </c>
      <c r="L191" s="1">
        <f t="shared" si="92"/>
        <v>305.10000000000002</v>
      </c>
      <c r="M191" s="63" t="s">
        <v>12</v>
      </c>
      <c r="N191" s="65" t="s">
        <v>89</v>
      </c>
      <c r="O191" s="21" t="s">
        <v>37</v>
      </c>
      <c r="P191" s="21" t="s">
        <v>37</v>
      </c>
    </row>
    <row r="192" spans="1:17" s="3" customFormat="1" ht="33.6" customHeight="1">
      <c r="A192" s="18">
        <f t="shared" si="93"/>
        <v>3</v>
      </c>
      <c r="B192" s="11" t="s">
        <v>190</v>
      </c>
      <c r="C192" s="2" t="s">
        <v>132</v>
      </c>
      <c r="D192" s="2" t="s">
        <v>135</v>
      </c>
      <c r="E192" s="2" t="str">
        <f t="shared" ref="E192:E193" si="94">E191</f>
        <v>2022-2022</v>
      </c>
      <c r="F192" s="2" t="s">
        <v>105</v>
      </c>
      <c r="G192" s="5">
        <v>1220</v>
      </c>
      <c r="H192" s="5">
        <v>512</v>
      </c>
      <c r="I192" s="5">
        <f t="shared" ref="I192" si="95">H192</f>
        <v>512</v>
      </c>
      <c r="J192" s="5">
        <f t="shared" si="92"/>
        <v>1220</v>
      </c>
      <c r="K192" s="5">
        <f t="shared" si="92"/>
        <v>512</v>
      </c>
      <c r="L192" s="1">
        <f t="shared" si="92"/>
        <v>512</v>
      </c>
      <c r="M192" s="63" t="s">
        <v>12</v>
      </c>
      <c r="N192" s="65" t="s">
        <v>89</v>
      </c>
      <c r="O192" s="21" t="s">
        <v>37</v>
      </c>
      <c r="P192" s="21" t="s">
        <v>37</v>
      </c>
    </row>
    <row r="193" spans="1:17" s="3" customFormat="1" ht="32.4" customHeight="1">
      <c r="A193" s="18">
        <f t="shared" si="93"/>
        <v>4</v>
      </c>
      <c r="B193" s="11" t="s">
        <v>191</v>
      </c>
      <c r="C193" s="2" t="s">
        <v>132</v>
      </c>
      <c r="D193" s="2" t="s">
        <v>135</v>
      </c>
      <c r="E193" s="2" t="str">
        <f t="shared" si="94"/>
        <v>2022-2022</v>
      </c>
      <c r="F193" s="2" t="s">
        <v>192</v>
      </c>
      <c r="G193" s="5">
        <v>1133</v>
      </c>
      <c r="H193" s="5">
        <v>509.8</v>
      </c>
      <c r="I193" s="2">
        <f>H193</f>
        <v>509.8</v>
      </c>
      <c r="J193" s="5">
        <f t="shared" si="92"/>
        <v>1133</v>
      </c>
      <c r="K193" s="5">
        <f t="shared" si="92"/>
        <v>509.8</v>
      </c>
      <c r="L193" s="1">
        <f t="shared" si="92"/>
        <v>509.8</v>
      </c>
      <c r="M193" s="63"/>
      <c r="N193" s="65" t="s">
        <v>89</v>
      </c>
      <c r="O193" s="21" t="s">
        <v>37</v>
      </c>
      <c r="P193" s="21"/>
    </row>
    <row r="194" spans="1:17" ht="21.9" customHeight="1">
      <c r="A194" s="12" t="s">
        <v>213</v>
      </c>
      <c r="B194" s="13" t="s">
        <v>24</v>
      </c>
      <c r="C194" s="14"/>
      <c r="D194" s="14"/>
      <c r="E194" s="14"/>
      <c r="F194" s="15"/>
      <c r="G194" s="42">
        <f>SUM(G195:G203)</f>
        <v>4092.7020000000002</v>
      </c>
      <c r="H194" s="42">
        <f t="shared" ref="H194:L194" si="96">SUM(H195:H203)</f>
        <v>1706</v>
      </c>
      <c r="I194" s="42">
        <f t="shared" si="96"/>
        <v>1706</v>
      </c>
      <c r="J194" s="42">
        <f t="shared" si="96"/>
        <v>4092.7020000000002</v>
      </c>
      <c r="K194" s="42">
        <f t="shared" si="96"/>
        <v>1706</v>
      </c>
      <c r="L194" s="42">
        <f t="shared" si="96"/>
        <v>1706</v>
      </c>
      <c r="M194" s="63"/>
      <c r="N194" s="65"/>
      <c r="O194" s="9">
        <f>COUNTIF(O195:O203,"x")</f>
        <v>9</v>
      </c>
      <c r="P194" s="9">
        <f>COUNTIF(P195:P203,"x")</f>
        <v>8</v>
      </c>
      <c r="Q194" s="16">
        <f>P194/O194*100</f>
        <v>88.888888888888886</v>
      </c>
    </row>
    <row r="195" spans="1:17" s="3" customFormat="1" ht="44.1" customHeight="1">
      <c r="A195" s="18">
        <v>1</v>
      </c>
      <c r="B195" s="11" t="s">
        <v>201</v>
      </c>
      <c r="C195" s="2" t="s">
        <v>21</v>
      </c>
      <c r="D195" s="2" t="s">
        <v>24</v>
      </c>
      <c r="E195" s="2" t="str">
        <f>E193</f>
        <v>2022-2022</v>
      </c>
      <c r="F195" s="2" t="s">
        <v>105</v>
      </c>
      <c r="G195" s="5">
        <v>1528.154</v>
      </c>
      <c r="H195" s="5">
        <v>625.5</v>
      </c>
      <c r="I195" s="5">
        <f>H195</f>
        <v>625.5</v>
      </c>
      <c r="J195" s="1">
        <f>G195</f>
        <v>1528.154</v>
      </c>
      <c r="K195" s="1">
        <f>H195</f>
        <v>625.5</v>
      </c>
      <c r="L195" s="1">
        <f>I195</f>
        <v>625.5</v>
      </c>
      <c r="M195" s="63" t="s">
        <v>12</v>
      </c>
      <c r="N195" s="65" t="s">
        <v>89</v>
      </c>
      <c r="O195" s="21" t="s">
        <v>37</v>
      </c>
      <c r="P195" s="21" t="s">
        <v>37</v>
      </c>
    </row>
    <row r="196" spans="1:17" s="3" customFormat="1" ht="44.1" customHeight="1">
      <c r="A196" s="18">
        <f t="shared" ref="A196:A203" si="97">A195+1</f>
        <v>2</v>
      </c>
      <c r="B196" s="11" t="s">
        <v>193</v>
      </c>
      <c r="C196" s="2" t="s">
        <v>21</v>
      </c>
      <c r="D196" s="2" t="s">
        <v>24</v>
      </c>
      <c r="E196" s="2" t="str">
        <f>E195</f>
        <v>2022-2022</v>
      </c>
      <c r="F196" s="2" t="s">
        <v>200</v>
      </c>
      <c r="G196" s="5">
        <v>1121.3009999999999</v>
      </c>
      <c r="H196" s="5">
        <v>488</v>
      </c>
      <c r="I196" s="5">
        <f t="shared" ref="I196:I203" si="98">H196</f>
        <v>488</v>
      </c>
      <c r="J196" s="1">
        <f t="shared" ref="J196:J210" si="99">G196</f>
        <v>1121.3009999999999</v>
      </c>
      <c r="K196" s="1">
        <f t="shared" ref="K196:K203" si="100">H196</f>
        <v>488</v>
      </c>
      <c r="L196" s="1">
        <f t="shared" ref="L196:L203" si="101">I196</f>
        <v>488</v>
      </c>
      <c r="M196" s="63"/>
      <c r="N196" s="65" t="s">
        <v>89</v>
      </c>
      <c r="O196" s="21" t="s">
        <v>37</v>
      </c>
      <c r="P196" s="21"/>
    </row>
    <row r="197" spans="1:17" s="3" customFormat="1" ht="33.6" customHeight="1">
      <c r="A197" s="18">
        <f t="shared" si="97"/>
        <v>3</v>
      </c>
      <c r="B197" s="11" t="s">
        <v>194</v>
      </c>
      <c r="C197" s="2" t="s">
        <v>21</v>
      </c>
      <c r="D197" s="2" t="s">
        <v>24</v>
      </c>
      <c r="E197" s="2" t="str">
        <f t="shared" ref="E197:E203" si="102">E196</f>
        <v>2022-2022</v>
      </c>
      <c r="F197" s="2" t="s">
        <v>105</v>
      </c>
      <c r="G197" s="5">
        <v>1220.2470000000001</v>
      </c>
      <c r="H197" s="5">
        <v>512.5</v>
      </c>
      <c r="I197" s="5">
        <f t="shared" si="98"/>
        <v>512.5</v>
      </c>
      <c r="J197" s="1">
        <f t="shared" si="99"/>
        <v>1220.2470000000001</v>
      </c>
      <c r="K197" s="1">
        <f t="shared" si="100"/>
        <v>512.5</v>
      </c>
      <c r="L197" s="1">
        <f t="shared" si="101"/>
        <v>512.5</v>
      </c>
      <c r="M197" s="63" t="s">
        <v>12</v>
      </c>
      <c r="N197" s="65" t="s">
        <v>89</v>
      </c>
      <c r="O197" s="21" t="s">
        <v>37</v>
      </c>
      <c r="P197" s="21" t="s">
        <v>37</v>
      </c>
    </row>
    <row r="198" spans="1:17" s="3" customFormat="1" ht="33.6" customHeight="1">
      <c r="A198" s="18">
        <f t="shared" si="97"/>
        <v>4</v>
      </c>
      <c r="B198" s="11" t="s">
        <v>202</v>
      </c>
      <c r="C198" s="2" t="s">
        <v>21</v>
      </c>
      <c r="D198" s="2" t="s">
        <v>24</v>
      </c>
      <c r="E198" s="2" t="str">
        <f t="shared" si="102"/>
        <v>2022-2022</v>
      </c>
      <c r="F198" s="2" t="s">
        <v>203</v>
      </c>
      <c r="G198" s="5">
        <v>40</v>
      </c>
      <c r="H198" s="5">
        <v>10</v>
      </c>
      <c r="I198" s="5">
        <f t="shared" si="98"/>
        <v>10</v>
      </c>
      <c r="J198" s="1">
        <f t="shared" si="99"/>
        <v>40</v>
      </c>
      <c r="K198" s="1">
        <f t="shared" si="100"/>
        <v>10</v>
      </c>
      <c r="L198" s="1">
        <f t="shared" si="101"/>
        <v>10</v>
      </c>
      <c r="M198" s="63" t="s">
        <v>12</v>
      </c>
      <c r="N198" s="65" t="s">
        <v>89</v>
      </c>
      <c r="O198" s="21" t="s">
        <v>37</v>
      </c>
      <c r="P198" s="21" t="s">
        <v>37</v>
      </c>
    </row>
    <row r="199" spans="1:17" s="3" customFormat="1" ht="33.6" customHeight="1">
      <c r="A199" s="18">
        <f t="shared" si="97"/>
        <v>5</v>
      </c>
      <c r="B199" s="11" t="s">
        <v>195</v>
      </c>
      <c r="C199" s="2" t="s">
        <v>21</v>
      </c>
      <c r="D199" s="2" t="s">
        <v>24</v>
      </c>
      <c r="E199" s="2" t="str">
        <f t="shared" si="102"/>
        <v>2022-2022</v>
      </c>
      <c r="F199" s="2" t="s">
        <v>203</v>
      </c>
      <c r="G199" s="5">
        <v>40</v>
      </c>
      <c r="H199" s="5">
        <v>10</v>
      </c>
      <c r="I199" s="5">
        <f t="shared" si="98"/>
        <v>10</v>
      </c>
      <c r="J199" s="1">
        <f t="shared" si="99"/>
        <v>40</v>
      </c>
      <c r="K199" s="1">
        <f t="shared" si="100"/>
        <v>10</v>
      </c>
      <c r="L199" s="1">
        <f t="shared" si="101"/>
        <v>10</v>
      </c>
      <c r="M199" s="63" t="s">
        <v>12</v>
      </c>
      <c r="N199" s="65" t="s">
        <v>89</v>
      </c>
      <c r="O199" s="21" t="s">
        <v>37</v>
      </c>
      <c r="P199" s="21" t="s">
        <v>37</v>
      </c>
    </row>
    <row r="200" spans="1:17" s="3" customFormat="1" ht="33.6" customHeight="1">
      <c r="A200" s="18">
        <f t="shared" si="97"/>
        <v>6</v>
      </c>
      <c r="B200" s="11" t="s">
        <v>196</v>
      </c>
      <c r="C200" s="2" t="s">
        <v>21</v>
      </c>
      <c r="D200" s="2" t="s">
        <v>24</v>
      </c>
      <c r="E200" s="2" t="str">
        <f t="shared" si="102"/>
        <v>2022-2022</v>
      </c>
      <c r="F200" s="2" t="s">
        <v>204</v>
      </c>
      <c r="G200" s="5">
        <v>35</v>
      </c>
      <c r="H200" s="5">
        <v>15</v>
      </c>
      <c r="I200" s="5">
        <f t="shared" si="98"/>
        <v>15</v>
      </c>
      <c r="J200" s="1">
        <f t="shared" si="99"/>
        <v>35</v>
      </c>
      <c r="K200" s="1">
        <f t="shared" si="100"/>
        <v>15</v>
      </c>
      <c r="L200" s="1">
        <f t="shared" si="101"/>
        <v>15</v>
      </c>
      <c r="M200" s="63" t="s">
        <v>12</v>
      </c>
      <c r="N200" s="65" t="s">
        <v>89</v>
      </c>
      <c r="O200" s="21" t="s">
        <v>37</v>
      </c>
      <c r="P200" s="21" t="s">
        <v>37</v>
      </c>
    </row>
    <row r="201" spans="1:17" s="3" customFormat="1" ht="33.6" customHeight="1">
      <c r="A201" s="18">
        <f t="shared" si="97"/>
        <v>7</v>
      </c>
      <c r="B201" s="11" t="s">
        <v>197</v>
      </c>
      <c r="C201" s="2" t="s">
        <v>21</v>
      </c>
      <c r="D201" s="2" t="s">
        <v>24</v>
      </c>
      <c r="E201" s="2" t="str">
        <f t="shared" si="102"/>
        <v>2022-2022</v>
      </c>
      <c r="F201" s="2" t="s">
        <v>204</v>
      </c>
      <c r="G201" s="5">
        <v>35</v>
      </c>
      <c r="H201" s="5">
        <v>15</v>
      </c>
      <c r="I201" s="5">
        <f t="shared" si="98"/>
        <v>15</v>
      </c>
      <c r="J201" s="1">
        <f t="shared" si="99"/>
        <v>35</v>
      </c>
      <c r="K201" s="1">
        <f t="shared" si="100"/>
        <v>15</v>
      </c>
      <c r="L201" s="1">
        <f t="shared" si="101"/>
        <v>15</v>
      </c>
      <c r="M201" s="63" t="s">
        <v>12</v>
      </c>
      <c r="N201" s="65" t="s">
        <v>89</v>
      </c>
      <c r="O201" s="21" t="s">
        <v>37</v>
      </c>
      <c r="P201" s="21" t="s">
        <v>37</v>
      </c>
    </row>
    <row r="202" spans="1:17" s="3" customFormat="1" ht="33.6" customHeight="1">
      <c r="A202" s="18">
        <f t="shared" si="97"/>
        <v>8</v>
      </c>
      <c r="B202" s="11" t="s">
        <v>198</v>
      </c>
      <c r="C202" s="2" t="s">
        <v>21</v>
      </c>
      <c r="D202" s="2" t="s">
        <v>24</v>
      </c>
      <c r="E202" s="2" t="str">
        <f t="shared" si="102"/>
        <v>2022-2022</v>
      </c>
      <c r="F202" s="2" t="s">
        <v>205</v>
      </c>
      <c r="G202" s="5">
        <v>38</v>
      </c>
      <c r="H202" s="5">
        <v>15</v>
      </c>
      <c r="I202" s="5">
        <f t="shared" si="98"/>
        <v>15</v>
      </c>
      <c r="J202" s="1">
        <f t="shared" si="99"/>
        <v>38</v>
      </c>
      <c r="K202" s="1">
        <f t="shared" si="100"/>
        <v>15</v>
      </c>
      <c r="L202" s="1">
        <f t="shared" si="101"/>
        <v>15</v>
      </c>
      <c r="M202" s="63" t="s">
        <v>12</v>
      </c>
      <c r="N202" s="65" t="s">
        <v>89</v>
      </c>
      <c r="O202" s="21" t="s">
        <v>37</v>
      </c>
      <c r="P202" s="21" t="s">
        <v>37</v>
      </c>
    </row>
    <row r="203" spans="1:17" s="3" customFormat="1" ht="33.6" customHeight="1">
      <c r="A203" s="18">
        <f t="shared" si="97"/>
        <v>9</v>
      </c>
      <c r="B203" s="11" t="s">
        <v>199</v>
      </c>
      <c r="C203" s="2" t="s">
        <v>21</v>
      </c>
      <c r="D203" s="2" t="s">
        <v>24</v>
      </c>
      <c r="E203" s="2" t="str">
        <f t="shared" si="102"/>
        <v>2022-2022</v>
      </c>
      <c r="F203" s="2" t="s">
        <v>204</v>
      </c>
      <c r="G203" s="5">
        <v>35</v>
      </c>
      <c r="H203" s="5">
        <v>15</v>
      </c>
      <c r="I203" s="5">
        <f t="shared" si="98"/>
        <v>15</v>
      </c>
      <c r="J203" s="1">
        <f t="shared" si="99"/>
        <v>35</v>
      </c>
      <c r="K203" s="1">
        <f t="shared" si="100"/>
        <v>15</v>
      </c>
      <c r="L203" s="1">
        <f t="shared" si="101"/>
        <v>15</v>
      </c>
      <c r="M203" s="63" t="s">
        <v>12</v>
      </c>
      <c r="N203" s="65" t="s">
        <v>89</v>
      </c>
      <c r="O203" s="21" t="s">
        <v>37</v>
      </c>
      <c r="P203" s="21" t="s">
        <v>37</v>
      </c>
    </row>
    <row r="204" spans="1:17" ht="21.9" customHeight="1">
      <c r="A204" s="12" t="s">
        <v>214</v>
      </c>
      <c r="B204" s="13" t="s">
        <v>10</v>
      </c>
      <c r="C204" s="14"/>
      <c r="D204" s="14"/>
      <c r="E204" s="14"/>
      <c r="F204" s="15"/>
      <c r="G204" s="14">
        <f>SUM(G205:G210)</f>
        <v>3869</v>
      </c>
      <c r="H204" s="14">
        <f t="shared" ref="H204:I204" si="103">SUM(H205:H210)</f>
        <v>1706.28</v>
      </c>
      <c r="I204" s="14">
        <f t="shared" si="103"/>
        <v>1706.28</v>
      </c>
      <c r="J204" s="14">
        <f t="shared" ref="J204" si="104">SUM(J205:J210)</f>
        <v>3869</v>
      </c>
      <c r="K204" s="14">
        <f t="shared" ref="K204" si="105">SUM(K205:K210)</f>
        <v>1706.28</v>
      </c>
      <c r="L204" s="14">
        <f t="shared" ref="L204" si="106">SUM(L205:L210)</f>
        <v>1706.28</v>
      </c>
      <c r="M204" s="63"/>
      <c r="N204" s="13"/>
      <c r="O204" s="9">
        <f>COUNTIF(O205:O213,"x")</f>
        <v>8</v>
      </c>
      <c r="P204" s="9">
        <f>COUNTIF(P205:P213,"x")</f>
        <v>3</v>
      </c>
      <c r="Q204" s="16">
        <f>P204/O204*100</f>
        <v>37.5</v>
      </c>
    </row>
    <row r="205" spans="1:17" s="3" customFormat="1" ht="33.6" customHeight="1">
      <c r="A205" s="18">
        <v>1</v>
      </c>
      <c r="B205" s="11" t="s">
        <v>206</v>
      </c>
      <c r="C205" s="2" t="s">
        <v>18</v>
      </c>
      <c r="D205" s="2" t="s">
        <v>10</v>
      </c>
      <c r="E205" s="2" t="str">
        <f>E203</f>
        <v>2022-2022</v>
      </c>
      <c r="F205" s="2" t="s">
        <v>212</v>
      </c>
      <c r="G205" s="5">
        <v>1000</v>
      </c>
      <c r="H205" s="5">
        <v>449.29</v>
      </c>
      <c r="I205" s="5">
        <f>H205</f>
        <v>449.29</v>
      </c>
      <c r="J205" s="1">
        <f t="shared" si="99"/>
        <v>1000</v>
      </c>
      <c r="K205" s="1">
        <f t="shared" ref="K205:K210" si="107">H205</f>
        <v>449.29</v>
      </c>
      <c r="L205" s="1">
        <f t="shared" ref="L205:L210" si="108">I205</f>
        <v>449.29</v>
      </c>
      <c r="M205" s="63"/>
      <c r="N205" s="65" t="s">
        <v>89</v>
      </c>
      <c r="O205" s="21" t="s">
        <v>37</v>
      </c>
      <c r="P205" s="21"/>
    </row>
    <row r="206" spans="1:17" s="3" customFormat="1" ht="33.6" customHeight="1">
      <c r="A206" s="18">
        <f t="shared" ref="A206:A210" si="109">A205+1</f>
        <v>2</v>
      </c>
      <c r="B206" s="11" t="s">
        <v>207</v>
      </c>
      <c r="C206" s="2" t="s">
        <v>18</v>
      </c>
      <c r="D206" s="2" t="s">
        <v>10</v>
      </c>
      <c r="E206" s="2" t="str">
        <f>E205</f>
        <v>2022-2022</v>
      </c>
      <c r="F206" s="2" t="s">
        <v>212</v>
      </c>
      <c r="G206" s="5">
        <v>399</v>
      </c>
      <c r="H206" s="5">
        <v>174.4</v>
      </c>
      <c r="I206" s="5">
        <f t="shared" ref="I206:I210" si="110">H206</f>
        <v>174.4</v>
      </c>
      <c r="J206" s="1">
        <f t="shared" si="99"/>
        <v>399</v>
      </c>
      <c r="K206" s="1">
        <f t="shared" si="107"/>
        <v>174.4</v>
      </c>
      <c r="L206" s="1">
        <f t="shared" si="108"/>
        <v>174.4</v>
      </c>
      <c r="M206" s="63"/>
      <c r="N206" s="65" t="s">
        <v>89</v>
      </c>
      <c r="O206" s="21" t="s">
        <v>37</v>
      </c>
      <c r="P206" s="21"/>
    </row>
    <row r="207" spans="1:17" s="3" customFormat="1" ht="33.6" customHeight="1">
      <c r="A207" s="18">
        <f t="shared" si="109"/>
        <v>3</v>
      </c>
      <c r="B207" s="11" t="s">
        <v>208</v>
      </c>
      <c r="C207" s="2" t="s">
        <v>18</v>
      </c>
      <c r="D207" s="2" t="s">
        <v>10</v>
      </c>
      <c r="E207" s="2" t="str">
        <f t="shared" ref="E207:E210" si="111">E206</f>
        <v>2022-2022</v>
      </c>
      <c r="F207" s="2" t="s">
        <v>212</v>
      </c>
      <c r="G207" s="5">
        <v>477</v>
      </c>
      <c r="H207" s="5">
        <v>208.19</v>
      </c>
      <c r="I207" s="5">
        <f t="shared" si="110"/>
        <v>208.19</v>
      </c>
      <c r="J207" s="1">
        <f t="shared" si="99"/>
        <v>477</v>
      </c>
      <c r="K207" s="1">
        <f t="shared" si="107"/>
        <v>208.19</v>
      </c>
      <c r="L207" s="1">
        <f t="shared" si="108"/>
        <v>208.19</v>
      </c>
      <c r="M207" s="63"/>
      <c r="N207" s="65" t="s">
        <v>89</v>
      </c>
      <c r="O207" s="21" t="s">
        <v>37</v>
      </c>
      <c r="P207" s="21"/>
    </row>
    <row r="208" spans="1:17" s="3" customFormat="1" ht="33.6" customHeight="1">
      <c r="A208" s="18">
        <f t="shared" si="109"/>
        <v>4</v>
      </c>
      <c r="B208" s="11" t="s">
        <v>209</v>
      </c>
      <c r="C208" s="2" t="s">
        <v>18</v>
      </c>
      <c r="D208" s="2" t="s">
        <v>10</v>
      </c>
      <c r="E208" s="2" t="str">
        <f t="shared" si="111"/>
        <v>2022-2022</v>
      </c>
      <c r="F208" s="2" t="s">
        <v>212</v>
      </c>
      <c r="G208" s="5">
        <v>703</v>
      </c>
      <c r="H208" s="5">
        <v>305.79000000000002</v>
      </c>
      <c r="I208" s="5">
        <f t="shared" si="110"/>
        <v>305.79000000000002</v>
      </c>
      <c r="J208" s="1">
        <f t="shared" si="99"/>
        <v>703</v>
      </c>
      <c r="K208" s="1">
        <f t="shared" si="107"/>
        <v>305.79000000000002</v>
      </c>
      <c r="L208" s="1">
        <f t="shared" si="108"/>
        <v>305.79000000000002</v>
      </c>
      <c r="M208" s="63"/>
      <c r="N208" s="65" t="s">
        <v>89</v>
      </c>
      <c r="O208" s="21" t="s">
        <v>37</v>
      </c>
      <c r="P208" s="21"/>
    </row>
    <row r="209" spans="1:17" s="3" customFormat="1" ht="81" customHeight="1">
      <c r="A209" s="18">
        <f t="shared" si="109"/>
        <v>5</v>
      </c>
      <c r="B209" s="11" t="s">
        <v>210</v>
      </c>
      <c r="C209" s="2" t="s">
        <v>18</v>
      </c>
      <c r="D209" s="2" t="s">
        <v>10</v>
      </c>
      <c r="E209" s="2" t="str">
        <f t="shared" si="111"/>
        <v>2022-2022</v>
      </c>
      <c r="F209" s="2" t="s">
        <v>105</v>
      </c>
      <c r="G209" s="5">
        <v>1050</v>
      </c>
      <c r="H209" s="5">
        <v>463.5</v>
      </c>
      <c r="I209" s="5">
        <f t="shared" si="110"/>
        <v>463.5</v>
      </c>
      <c r="J209" s="1">
        <f t="shared" si="99"/>
        <v>1050</v>
      </c>
      <c r="K209" s="1">
        <f t="shared" si="107"/>
        <v>463.5</v>
      </c>
      <c r="L209" s="1">
        <f t="shared" si="108"/>
        <v>463.5</v>
      </c>
      <c r="M209" s="63"/>
      <c r="N209" s="65" t="s">
        <v>89</v>
      </c>
      <c r="O209" s="21" t="s">
        <v>37</v>
      </c>
      <c r="P209" s="21" t="s">
        <v>37</v>
      </c>
    </row>
    <row r="210" spans="1:17" s="3" customFormat="1" ht="47.4" customHeight="1">
      <c r="A210" s="18">
        <f t="shared" si="109"/>
        <v>6</v>
      </c>
      <c r="B210" s="11" t="s">
        <v>211</v>
      </c>
      <c r="C210" s="2" t="s">
        <v>18</v>
      </c>
      <c r="D210" s="2" t="s">
        <v>10</v>
      </c>
      <c r="E210" s="2" t="str">
        <f t="shared" si="111"/>
        <v>2022-2022</v>
      </c>
      <c r="F210" s="2" t="s">
        <v>105</v>
      </c>
      <c r="G210" s="5">
        <v>240</v>
      </c>
      <c r="H210" s="5">
        <v>105.11</v>
      </c>
      <c r="I210" s="5">
        <f t="shared" si="110"/>
        <v>105.11</v>
      </c>
      <c r="J210" s="1">
        <f t="shared" si="99"/>
        <v>240</v>
      </c>
      <c r="K210" s="1">
        <f t="shared" si="107"/>
        <v>105.11</v>
      </c>
      <c r="L210" s="1">
        <f t="shared" si="108"/>
        <v>105.11</v>
      </c>
      <c r="M210" s="63"/>
      <c r="N210" s="65" t="s">
        <v>89</v>
      </c>
      <c r="O210" s="21" t="s">
        <v>37</v>
      </c>
      <c r="P210" s="21" t="s">
        <v>37</v>
      </c>
    </row>
    <row r="211" spans="1:17" ht="17.100000000000001" customHeight="1">
      <c r="A211" s="12" t="s">
        <v>215</v>
      </c>
      <c r="B211" s="13" t="s">
        <v>15</v>
      </c>
      <c r="C211" s="14"/>
      <c r="D211" s="14"/>
      <c r="E211" s="14"/>
      <c r="F211" s="15"/>
      <c r="G211" s="14">
        <f>SUM(G212:G216)</f>
        <v>3789.855</v>
      </c>
      <c r="H211" s="14">
        <f t="shared" ref="H211:L211" si="112">SUM(H212:H216)</f>
        <v>1706</v>
      </c>
      <c r="I211" s="14">
        <f t="shared" si="112"/>
        <v>1706</v>
      </c>
      <c r="J211" s="14">
        <f t="shared" si="112"/>
        <v>3789.855</v>
      </c>
      <c r="K211" s="14">
        <f t="shared" si="112"/>
        <v>1706</v>
      </c>
      <c r="L211" s="14">
        <f t="shared" si="112"/>
        <v>1706</v>
      </c>
      <c r="M211" s="63"/>
      <c r="N211" s="13"/>
      <c r="O211" s="9">
        <f>COUNTIF(O212:O220,"x")</f>
        <v>8</v>
      </c>
      <c r="P211" s="9">
        <f>COUNTIF(P212:P220,"x")</f>
        <v>2</v>
      </c>
      <c r="Q211" s="16">
        <f>P211/O211*100</f>
        <v>25</v>
      </c>
    </row>
    <row r="212" spans="1:17" s="3" customFormat="1" ht="33.6" customHeight="1">
      <c r="A212" s="18">
        <v>1</v>
      </c>
      <c r="B212" s="11" t="s">
        <v>216</v>
      </c>
      <c r="C212" s="2" t="s">
        <v>16</v>
      </c>
      <c r="D212" s="2" t="s">
        <v>15</v>
      </c>
      <c r="E212" s="2" t="str">
        <f>E210</f>
        <v>2022-2022</v>
      </c>
      <c r="F212" s="2" t="s">
        <v>105</v>
      </c>
      <c r="G212" s="5">
        <v>127.17</v>
      </c>
      <c r="H212" s="5">
        <v>51.1</v>
      </c>
      <c r="I212" s="5">
        <f>H212</f>
        <v>51.1</v>
      </c>
      <c r="J212" s="1">
        <f t="shared" ref="J212:J216" si="113">G212</f>
        <v>127.17</v>
      </c>
      <c r="K212" s="1">
        <f t="shared" ref="K212:K216" si="114">H212</f>
        <v>51.1</v>
      </c>
      <c r="L212" s="1">
        <f t="shared" ref="L212:L216" si="115">I212</f>
        <v>51.1</v>
      </c>
      <c r="M212" s="63"/>
      <c r="N212" s="65" t="s">
        <v>89</v>
      </c>
      <c r="O212" s="21" t="s">
        <v>37</v>
      </c>
      <c r="P212" s="21" t="s">
        <v>37</v>
      </c>
    </row>
    <row r="213" spans="1:17" s="3" customFormat="1" ht="33.6" customHeight="1">
      <c r="A213" s="18">
        <f t="shared" ref="A213:A216" si="116">A212+1</f>
        <v>2</v>
      </c>
      <c r="B213" s="11" t="s">
        <v>217</v>
      </c>
      <c r="C213" s="2" t="s">
        <v>16</v>
      </c>
      <c r="D213" s="2" t="s">
        <v>15</v>
      </c>
      <c r="E213" s="2" t="str">
        <f>E212</f>
        <v>2022-2022</v>
      </c>
      <c r="F213" s="2" t="s">
        <v>28</v>
      </c>
      <c r="G213" s="5">
        <v>1195.682</v>
      </c>
      <c r="H213" s="5">
        <v>538</v>
      </c>
      <c r="I213" s="5">
        <f t="shared" ref="I213:I216" si="117">H213</f>
        <v>538</v>
      </c>
      <c r="J213" s="1">
        <f t="shared" si="113"/>
        <v>1195.682</v>
      </c>
      <c r="K213" s="1">
        <f t="shared" si="114"/>
        <v>538</v>
      </c>
      <c r="L213" s="1">
        <f t="shared" si="115"/>
        <v>538</v>
      </c>
      <c r="M213" s="63"/>
      <c r="N213" s="65" t="s">
        <v>89</v>
      </c>
      <c r="O213" s="21" t="s">
        <v>37</v>
      </c>
      <c r="P213" s="21"/>
    </row>
    <row r="214" spans="1:17" s="3" customFormat="1" ht="33.6" customHeight="1">
      <c r="A214" s="18">
        <f t="shared" si="116"/>
        <v>3</v>
      </c>
      <c r="B214" s="11" t="s">
        <v>218</v>
      </c>
      <c r="C214" s="2" t="s">
        <v>16</v>
      </c>
      <c r="D214" s="2" t="s">
        <v>15</v>
      </c>
      <c r="E214" s="2" t="str">
        <f t="shared" ref="E214:E216" si="118">E213</f>
        <v>2022-2022</v>
      </c>
      <c r="F214" s="2" t="s">
        <v>60</v>
      </c>
      <c r="G214" s="5">
        <v>1266.0029999999999</v>
      </c>
      <c r="H214" s="5">
        <v>569.70000000000005</v>
      </c>
      <c r="I214" s="5">
        <f t="shared" si="117"/>
        <v>569.70000000000005</v>
      </c>
      <c r="J214" s="1">
        <f t="shared" si="113"/>
        <v>1266.0029999999999</v>
      </c>
      <c r="K214" s="1">
        <f t="shared" si="114"/>
        <v>569.70000000000005</v>
      </c>
      <c r="L214" s="1">
        <f t="shared" si="115"/>
        <v>569.70000000000005</v>
      </c>
      <c r="M214" s="63"/>
      <c r="N214" s="65" t="s">
        <v>89</v>
      </c>
      <c r="O214" s="21" t="s">
        <v>37</v>
      </c>
      <c r="P214" s="21"/>
    </row>
    <row r="215" spans="1:17" s="3" customFormat="1" ht="33.6" customHeight="1">
      <c r="A215" s="18">
        <f t="shared" si="116"/>
        <v>4</v>
      </c>
      <c r="B215" s="11" t="s">
        <v>219</v>
      </c>
      <c r="C215" s="2" t="s">
        <v>16</v>
      </c>
      <c r="D215" s="2" t="s">
        <v>15</v>
      </c>
      <c r="E215" s="2" t="str">
        <f t="shared" si="118"/>
        <v>2022-2022</v>
      </c>
      <c r="F215" s="2" t="s">
        <v>30</v>
      </c>
      <c r="G215" s="5">
        <v>187</v>
      </c>
      <c r="H215" s="5">
        <v>86.6</v>
      </c>
      <c r="I215" s="5">
        <f t="shared" si="117"/>
        <v>86.6</v>
      </c>
      <c r="J215" s="1">
        <f t="shared" si="113"/>
        <v>187</v>
      </c>
      <c r="K215" s="1">
        <f t="shared" si="114"/>
        <v>86.6</v>
      </c>
      <c r="L215" s="1">
        <f t="shared" si="115"/>
        <v>86.6</v>
      </c>
      <c r="M215" s="63"/>
      <c r="N215" s="65" t="s">
        <v>89</v>
      </c>
      <c r="O215" s="21" t="s">
        <v>37</v>
      </c>
      <c r="P215" s="21" t="s">
        <v>37</v>
      </c>
    </row>
    <row r="216" spans="1:17" s="3" customFormat="1" ht="45.9" customHeight="1">
      <c r="A216" s="18">
        <f t="shared" si="116"/>
        <v>5</v>
      </c>
      <c r="B216" s="11" t="s">
        <v>220</v>
      </c>
      <c r="C216" s="2" t="s">
        <v>16</v>
      </c>
      <c r="D216" s="2" t="s">
        <v>15</v>
      </c>
      <c r="E216" s="2" t="str">
        <f t="shared" si="118"/>
        <v>2022-2022</v>
      </c>
      <c r="F216" s="2" t="s">
        <v>221</v>
      </c>
      <c r="G216" s="5">
        <v>1014</v>
      </c>
      <c r="H216" s="5">
        <v>460.6</v>
      </c>
      <c r="I216" s="5">
        <f t="shared" si="117"/>
        <v>460.6</v>
      </c>
      <c r="J216" s="1">
        <f t="shared" si="113"/>
        <v>1014</v>
      </c>
      <c r="K216" s="1">
        <f t="shared" si="114"/>
        <v>460.6</v>
      </c>
      <c r="L216" s="1">
        <f t="shared" si="115"/>
        <v>460.6</v>
      </c>
      <c r="M216" s="63"/>
      <c r="N216" s="65" t="s">
        <v>89</v>
      </c>
      <c r="O216" s="21" t="s">
        <v>37</v>
      </c>
      <c r="P216" s="21"/>
    </row>
    <row r="217" spans="1:17" ht="20.399999999999999" customHeight="1">
      <c r="A217" s="12" t="s">
        <v>222</v>
      </c>
      <c r="B217" s="13" t="s">
        <v>9</v>
      </c>
      <c r="C217" s="14"/>
      <c r="D217" s="14"/>
      <c r="E217" s="14"/>
      <c r="F217" s="15"/>
      <c r="G217" s="14">
        <f>SUM(G218:G220)</f>
        <v>12400</v>
      </c>
      <c r="H217" s="14">
        <f t="shared" ref="H217:L217" si="119">SUM(H218:H220)</f>
        <v>7950</v>
      </c>
      <c r="I217" s="14">
        <f t="shared" si="119"/>
        <v>3250</v>
      </c>
      <c r="J217" s="14">
        <f t="shared" si="119"/>
        <v>12400</v>
      </c>
      <c r="K217" s="14">
        <f t="shared" si="119"/>
        <v>7950</v>
      </c>
      <c r="L217" s="14">
        <f t="shared" si="119"/>
        <v>3250</v>
      </c>
      <c r="M217" s="63"/>
      <c r="N217" s="13"/>
      <c r="O217" s="9">
        <f>COUNTIF(O218:O227,"x")</f>
        <v>3</v>
      </c>
      <c r="P217" s="9">
        <f>COUNTIF(P218:P227,"x")</f>
        <v>0</v>
      </c>
      <c r="Q217" s="16">
        <f>P217/O217*100</f>
        <v>0</v>
      </c>
    </row>
    <row r="218" spans="1:17" s="3" customFormat="1" ht="48.9" customHeight="1">
      <c r="A218" s="18">
        <v>1</v>
      </c>
      <c r="B218" s="11" t="s">
        <v>223</v>
      </c>
      <c r="C218" s="2" t="s">
        <v>9</v>
      </c>
      <c r="D218" s="2" t="s">
        <v>49</v>
      </c>
      <c r="E218" s="2" t="s">
        <v>29</v>
      </c>
      <c r="F218" s="2" t="s">
        <v>224</v>
      </c>
      <c r="G218" s="5">
        <v>2700</v>
      </c>
      <c r="H218" s="1">
        <v>1930</v>
      </c>
      <c r="I218" s="1">
        <v>500</v>
      </c>
      <c r="J218" s="1">
        <f t="shared" ref="J218" si="120">G218</f>
        <v>2700</v>
      </c>
      <c r="K218" s="1">
        <f t="shared" ref="K218" si="121">H218</f>
        <v>1930</v>
      </c>
      <c r="L218" s="1">
        <f t="shared" ref="L218" si="122">I218</f>
        <v>500</v>
      </c>
      <c r="M218" s="63"/>
      <c r="N218" s="65" t="s">
        <v>90</v>
      </c>
      <c r="O218" s="21" t="s">
        <v>37</v>
      </c>
      <c r="P218" s="21"/>
    </row>
    <row r="219" spans="1:17" s="3" customFormat="1" ht="62.4" customHeight="1">
      <c r="A219" s="18">
        <v>2</v>
      </c>
      <c r="B219" s="11" t="s">
        <v>225</v>
      </c>
      <c r="C219" s="2" t="s">
        <v>79</v>
      </c>
      <c r="D219" s="2" t="s">
        <v>10</v>
      </c>
      <c r="E219" s="2" t="s">
        <v>226</v>
      </c>
      <c r="F219" s="2" t="s">
        <v>228</v>
      </c>
      <c r="G219" s="5">
        <v>8400</v>
      </c>
      <c r="H219" s="1">
        <v>5000</v>
      </c>
      <c r="I219" s="1">
        <v>2600</v>
      </c>
      <c r="J219" s="1">
        <f t="shared" ref="J219:J220" si="123">G219</f>
        <v>8400</v>
      </c>
      <c r="K219" s="1">
        <f t="shared" ref="K219:K220" si="124">H219</f>
        <v>5000</v>
      </c>
      <c r="L219" s="1">
        <f t="shared" ref="L219:L220" si="125">I219</f>
        <v>2600</v>
      </c>
      <c r="M219" s="63"/>
      <c r="N219" s="65" t="s">
        <v>90</v>
      </c>
      <c r="O219" s="21" t="s">
        <v>37</v>
      </c>
      <c r="P219" s="21"/>
    </row>
    <row r="220" spans="1:17" s="3" customFormat="1" ht="48.6" customHeight="1">
      <c r="A220" s="18">
        <v>3</v>
      </c>
      <c r="B220" s="11" t="s">
        <v>229</v>
      </c>
      <c r="C220" s="2" t="s">
        <v>9</v>
      </c>
      <c r="D220" s="2" t="s">
        <v>49</v>
      </c>
      <c r="E220" s="2" t="s">
        <v>118</v>
      </c>
      <c r="F220" s="2" t="s">
        <v>227</v>
      </c>
      <c r="G220" s="5">
        <v>1300</v>
      </c>
      <c r="H220" s="1">
        <v>1020</v>
      </c>
      <c r="I220" s="1">
        <v>150</v>
      </c>
      <c r="J220" s="1">
        <f t="shared" si="123"/>
        <v>1300</v>
      </c>
      <c r="K220" s="1">
        <f t="shared" si="124"/>
        <v>1020</v>
      </c>
      <c r="L220" s="1">
        <f t="shared" si="125"/>
        <v>150</v>
      </c>
      <c r="M220" s="63"/>
      <c r="N220" s="13"/>
      <c r="O220" s="21" t="s">
        <v>37</v>
      </c>
      <c r="P220" s="21"/>
    </row>
    <row r="221" spans="1:17" s="3" customFormat="1" ht="28.5" customHeight="1">
      <c r="A221" s="55"/>
      <c r="B221" s="27"/>
      <c r="C221" s="20"/>
      <c r="D221" s="20"/>
      <c r="E221" s="20"/>
      <c r="F221" s="20"/>
      <c r="G221" s="28"/>
      <c r="H221" s="28"/>
      <c r="I221" s="28"/>
      <c r="J221" s="28"/>
      <c r="K221" s="28"/>
      <c r="L221" s="56"/>
      <c r="M221" s="21"/>
      <c r="N221" s="57"/>
      <c r="O221" s="21"/>
      <c r="P221" s="21"/>
    </row>
  </sheetData>
  <mergeCells count="19">
    <mergeCell ref="L4:N4"/>
    <mergeCell ref="K6:L6"/>
    <mergeCell ref="M5:M7"/>
    <mergeCell ref="O5:O7"/>
    <mergeCell ref="P5:P7"/>
    <mergeCell ref="A1:N1"/>
    <mergeCell ref="A5:A7"/>
    <mergeCell ref="B5:B7"/>
    <mergeCell ref="D5:D7"/>
    <mergeCell ref="F5:F7"/>
    <mergeCell ref="A2:N2"/>
    <mergeCell ref="G5:I5"/>
    <mergeCell ref="N5:N7"/>
    <mergeCell ref="E5:E7"/>
    <mergeCell ref="C5:C7"/>
    <mergeCell ref="G6:G7"/>
    <mergeCell ref="H6:I6"/>
    <mergeCell ref="J5:L5"/>
    <mergeCell ref="J6:J7"/>
  </mergeCells>
  <pageMargins left="0.55118110236220474" right="0.19685039370078741" top="0.59055118110236227" bottom="0.43307086614173229" header="0.31496062992125984" footer="0.15748031496062992"/>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DTNM 2021-2025</vt:lpstr>
      <vt:lpstr>'DTNM 2021-2025'!Print_Titles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SKHDT-KTN-LOIDN</dc:creator>
  <cp:lastModifiedBy>Windows User</cp:lastModifiedBy>
  <cp:lastPrinted>2023-12-11T08:02:43Z</cp:lastPrinted>
  <dcterms:created xsi:type="dcterms:W3CDTF">2022-06-22T11:57:42Z</dcterms:created>
  <dcterms:modified xsi:type="dcterms:W3CDTF">2023-12-13T11:03:18Z</dcterms:modified>
</cp:coreProperties>
</file>